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465" firstSheet="1" activeTab="4"/>
  </bookViews>
  <sheets>
    <sheet name="รับจ่ายตามงบ" sheetId="1" r:id="rId1"/>
    <sheet name="งบทรัพย์สิน" sheetId="2" r:id="rId2"/>
    <sheet name="หมายเหตุ" sheetId="3" r:id="rId3"/>
    <sheet name="งบทดลองหลังปิด" sheetId="4" r:id="rId4"/>
    <sheet name="งบแสดงฐานะการเงิน 2" sheetId="5" r:id="rId5"/>
    <sheet name="รับ-จ่ายตามงบ" sheetId="6" r:id="rId6"/>
  </sheets>
  <definedNames>
    <definedName name="_xlnm.Print_Area" localSheetId="5">'รับ-จ่ายตามงบ'!$A$1:$L$47</definedName>
  </definedNames>
  <calcPr fullCalcOnLoad="1"/>
</workbook>
</file>

<file path=xl/sharedStrings.xml><?xml version="1.0" encoding="utf-8"?>
<sst xmlns="http://schemas.openxmlformats.org/spreadsheetml/2006/main" count="378" uniqueCount="264">
  <si>
    <t>ประมาณการ</t>
  </si>
  <si>
    <t>รายรับจริง</t>
  </si>
  <si>
    <t xml:space="preserve"> +</t>
  </si>
  <si>
    <t>สูง</t>
  </si>
  <si>
    <t xml:space="preserve"> -</t>
  </si>
  <si>
    <t>ต่ำ</t>
  </si>
  <si>
    <t>รายรับ</t>
  </si>
  <si>
    <t>ภาษีอากร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</si>
  <si>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</si>
  <si>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</si>
  <si>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</si>
  <si>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</si>
  <si>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</si>
  <si>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รายจ่ายจริง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</si>
  <si>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</si>
  <si>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</si>
  <si>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</si>
  <si>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</si>
  <si>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</si>
  <si>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</si>
  <si>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</si>
  <si>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</si>
  <si>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</si>
  <si>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</si>
  <si>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สูงกว่า</t>
  </si>
  <si>
    <t>รายจ่าย</t>
  </si>
  <si>
    <t>(ต่ำกว่า)</t>
  </si>
  <si>
    <t>รายการ</t>
  </si>
  <si>
    <t>0100</t>
  </si>
  <si>
    <t>0120</t>
  </si>
  <si>
    <t>0200</t>
  </si>
  <si>
    <t>0250</t>
  </si>
  <si>
    <t>0300</t>
  </si>
  <si>
    <t>เงินรับฝาก</t>
  </si>
  <si>
    <t>เงินสะสม</t>
  </si>
  <si>
    <t>สำรองเงินรายรับ</t>
  </si>
  <si>
    <t xml:space="preserve">    (ลงชื่อ)…………………………………..</t>
  </si>
  <si>
    <t xml:space="preserve"> (ลงชื่อ)………………………………</t>
  </si>
  <si>
    <t xml:space="preserve">     ตำแหน่ง  ปลัดองค์การบริหารส่วนตำบล</t>
  </si>
  <si>
    <t xml:space="preserve"> ตำแหน่ง  นายกองค์การบริหารส่วนตำบล</t>
  </si>
  <si>
    <t>งบทรัพย์สิน</t>
  </si>
  <si>
    <t>ประเภททรัพย์สิน</t>
  </si>
  <si>
    <t>ยกมาจากงวด</t>
  </si>
  <si>
    <t>ก่อน</t>
  </si>
  <si>
    <t>รับเพิ่ม</t>
  </si>
  <si>
    <t>งวดนี้</t>
  </si>
  <si>
    <t>จำหน่าย</t>
  </si>
  <si>
    <t>ยกไปงวด</t>
  </si>
  <si>
    <t>หน้า</t>
  </si>
  <si>
    <t>ทรัพย์สินเกิดจาก</t>
  </si>
  <si>
    <t>จำนวน</t>
  </si>
  <si>
    <t xml:space="preserve"> ก</t>
  </si>
  <si>
    <t>อสังหาริมทรัพย์</t>
  </si>
  <si>
    <t xml:space="preserve"> - ที่ดิน</t>
  </si>
  <si>
    <t xml:space="preserve"> - อาคาร</t>
  </si>
  <si>
    <t>ก</t>
  </si>
  <si>
    <t>รายได้องค์การ</t>
  </si>
  <si>
    <t>บริหารส่วน</t>
  </si>
  <si>
    <t>ตำบล</t>
  </si>
  <si>
    <t>ข</t>
  </si>
  <si>
    <t>รัฐบาล</t>
  </si>
  <si>
    <t>สังหาริมทรัพย์</t>
  </si>
  <si>
    <t xml:space="preserve"> - ครุภัณฑ์พาหนะ</t>
  </si>
  <si>
    <t xml:space="preserve"> - ครุภัณฑ์งานบ้านงานครัว</t>
  </si>
  <si>
    <t>งบแสดงฐานะการเงิน</t>
  </si>
  <si>
    <t>ทรัพย์สิน</t>
  </si>
  <si>
    <t>หนี้สินและเงินสะสม</t>
  </si>
  <si>
    <t>รหัสบัญชี</t>
  </si>
  <si>
    <t>เดบิท</t>
  </si>
  <si>
    <t>เครดิต</t>
  </si>
  <si>
    <t>เงินสด</t>
  </si>
  <si>
    <t>010</t>
  </si>
  <si>
    <t>022</t>
  </si>
  <si>
    <t>023</t>
  </si>
  <si>
    <t>ทรัพย์สินต่าง ๆ ตามงบทรัพย์สิน</t>
  </si>
  <si>
    <t>ภาระผูกพัน</t>
  </si>
  <si>
    <t>เงินรายได้ค้างรับ</t>
  </si>
  <si>
    <t>ทุนทรัพย์สิน</t>
  </si>
  <si>
    <t>หนี้สิน</t>
  </si>
  <si>
    <t>ยอดเงินสดในมือ</t>
  </si>
  <si>
    <t>รายได้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</si>
  <si>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</si>
  <si>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</si>
  <si>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</si>
  <si>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</si>
  <si>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</si>
  <si>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รวม</t>
  </si>
  <si>
    <t>รวมทั้งสิ้น</t>
  </si>
  <si>
    <t>0101</t>
  </si>
  <si>
    <t>0102</t>
  </si>
  <si>
    <t>0103</t>
  </si>
  <si>
    <t>หมวดค่าธรรมเนียม ค่าปรับและใบอนุญาต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</si>
  <si>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</si>
  <si>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</si>
  <si>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</si>
  <si>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ค่าธรรมเนียมการขายแบบแปลน</t>
  </si>
  <si>
    <t>รายได้ที่รัฐบาลเก็บแล้วจัดสรรให้องค์กรปกครองส่วนท้องถิ่น</t>
  </si>
  <si>
    <t>รายได้ที่รัฐบาลอุดหนุนให้องค์กรปกครองส่วนท้องถิ่น</t>
  </si>
  <si>
    <t>หมวดเงินอุดหนุน</t>
  </si>
  <si>
    <t>1. เงินอุดหนุนจากรัฐบาล</t>
  </si>
  <si>
    <t>0307</t>
  </si>
  <si>
    <t>0302</t>
  </si>
  <si>
    <t>0203</t>
  </si>
  <si>
    <t>0149</t>
  </si>
  <si>
    <t>ก. รายจ่ายประจำ</t>
  </si>
  <si>
    <t>1. งบกลาง</t>
  </si>
  <si>
    <t>2. เงินเดือน</t>
  </si>
  <si>
    <t>3. ค่าจ้างประจำ</t>
  </si>
  <si>
    <t>4. ค่าจ้างชั่วคราว</t>
  </si>
  <si>
    <t>5. ค่าตอบแทน</t>
  </si>
  <si>
    <t>6. ค่าใช้สอย</t>
  </si>
  <si>
    <t>7. ค่าวัสดุ</t>
  </si>
  <si>
    <t>8. ค่าสาธารณูปโภค</t>
  </si>
  <si>
    <t>9. เงินอุดหนุน</t>
  </si>
  <si>
    <t>ข.รายจ่ายเพื่อการพัฒนา</t>
  </si>
  <si>
    <t>1. ค่าครุภัณฑ์</t>
  </si>
  <si>
    <t>2. ค่าที่ดินและสิ่งก่อสร้าง</t>
  </si>
  <si>
    <t>-</t>
  </si>
  <si>
    <t>เงินสำรองรายรับ</t>
  </si>
  <si>
    <t>000</t>
  </si>
  <si>
    <r>
      <t>ยอดบัญชีเงินรับฝาก</t>
    </r>
    <r>
      <rPr>
        <b/>
        <sz val="16"/>
        <rFont val="Angsana New"/>
        <family val="1"/>
      </rPr>
      <t xml:space="preserve">    (หมายเหตุ 2)   ประกอบด้วย</t>
    </r>
  </si>
  <si>
    <t>1.  ค่าใช้จ่าย  ภบท. 5 %</t>
  </si>
  <si>
    <t>2.  ส่วนลด ภบท. 6%</t>
  </si>
  <si>
    <t>3.  เงินมัดจำประกันสัญญา</t>
  </si>
  <si>
    <t>4.  ภาษีหัก ณ ที่จ่าย</t>
  </si>
  <si>
    <r>
      <t>ยอดบัญชีฝากธนาคาร</t>
    </r>
    <r>
      <rPr>
        <b/>
        <sz val="16"/>
        <rFont val="Angsana New"/>
        <family val="1"/>
      </rPr>
      <t xml:space="preserve">    (หมายเหตุ 1)   ประกอบด้วย</t>
    </r>
  </si>
  <si>
    <t>1.  บัญชีเงินฝากธนาคาร  ออมทรัพย์ เลขที่  721-2-51881-4</t>
  </si>
  <si>
    <t>2.  บัญชีเงินฝากธนาคาร  ออมทรัพย์ เลขที่  721-2-62848-7</t>
  </si>
  <si>
    <t>3.  บัญชีเงินฝากธนาคาร  ออมทรัพย์ เลขที่  721-2-63812-1</t>
  </si>
  <si>
    <t>4. ค่าอากรฆ่าสัตว์</t>
  </si>
  <si>
    <t>1. ค่าธรรมเนียมเกี่ยวกับการควบคุมอาคาร</t>
  </si>
  <si>
    <t>เฉพาะกิจ</t>
  </si>
  <si>
    <t xml:space="preserve"> - ครุภัณฑ์สำนักงาน</t>
  </si>
  <si>
    <t xml:space="preserve"> - ครุภัณฑ์ทั่วไป</t>
  </si>
  <si>
    <t xml:space="preserve"> - ครุภัณฑ์โฆษณาและเผยแพร่</t>
  </si>
  <si>
    <t xml:space="preserve"> - ครุภัณฑ์สำรวจ</t>
  </si>
  <si>
    <t xml:space="preserve"> - ครุภัณฑ์ไฟฟ้าและวิทยุ</t>
  </si>
  <si>
    <t>รายรับตามประมาณการ</t>
  </si>
  <si>
    <t xml:space="preserve">รายรับ </t>
  </si>
  <si>
    <t>ค่าธรรมเนียมและค่าปรับ</t>
  </si>
  <si>
    <t>รายได้จากสาธารณูปโภค</t>
  </si>
  <si>
    <t>รวมเงินตามประมาณการรายรับทั้งสิ้น</t>
  </si>
  <si>
    <t>เงินอุดหนุนที่รัฐบาลจัดให้โยระบุวัตถุประสงค์</t>
  </si>
  <si>
    <t>รวมเงินอุดหนุนที่รัฐบาลให้โดยระบุวัตถุประสงค์</t>
  </si>
  <si>
    <t>รวมเงินรายรับทั้งสิ้น</t>
  </si>
  <si>
    <t>รายจ่ายตามประมาณการ</t>
  </si>
  <si>
    <t>รายจ่ายอื่น</t>
  </si>
  <si>
    <t>รวมเงินรายจ่ายตามประมาณการรายจ่ายทั้งสิ้น</t>
  </si>
  <si>
    <t>รายจ่ายที่จ่ายจากเงินอุดหนุนที่รัฐบาลให้โดยมีวัตถุประสงค์</t>
  </si>
  <si>
    <t>รวมรายจ่ายทั้งสิ้น</t>
  </si>
  <si>
    <t>(ลงชื่)…………………………….</t>
  </si>
  <si>
    <t>หมวดรายได้จากสาธารณูปโภคและการพาณิชย์</t>
  </si>
  <si>
    <t>1.  ค่าน้ำประปา</t>
  </si>
  <si>
    <t>6. ค่าภาคหลวงปิโตเลี่ยม</t>
  </si>
  <si>
    <t>0253</t>
  </si>
  <si>
    <t xml:space="preserve"> - 2 -</t>
  </si>
  <si>
    <t>เงินทุนสำรองเงินสะสม</t>
  </si>
  <si>
    <t>เงินอุดหนุนเฉพาะกิจค้างจ่าย</t>
  </si>
  <si>
    <t>จ่ายขาดเงิน</t>
  </si>
  <si>
    <t>สะสม</t>
  </si>
  <si>
    <t>ลูกหนี้-เงินยืมงบประมาณ</t>
  </si>
  <si>
    <t>รายจ่ายค้างจ่าย</t>
  </si>
  <si>
    <t>เงินสะสมคงเหลือ</t>
  </si>
  <si>
    <r>
      <t>บวก</t>
    </r>
    <r>
      <rPr>
        <sz val="14"/>
        <rFont val="AngsanaUPC"/>
        <family val="1"/>
      </rPr>
      <t xml:space="preserve">  รายรับจริงงวดนี้สูงกว่ารายจ่ายจริง</t>
    </r>
  </si>
  <si>
    <r>
      <t>บวก</t>
    </r>
    <r>
      <rPr>
        <sz val="14"/>
        <rFont val="AngsanaUPC"/>
        <family val="1"/>
      </rPr>
      <t xml:space="preserve">  รายรับอื่น ๆ ที่ตกเป็นเงินสะสม</t>
    </r>
  </si>
  <si>
    <t>รายจ่ายค้างจ่าย (เบิกตัดปี)</t>
  </si>
  <si>
    <t>เงินกองทุนเศรษฐกิจชุมชน</t>
  </si>
  <si>
    <t>ดอกเบี้ย (ถ่ายโอน ฯ)</t>
  </si>
  <si>
    <t xml:space="preserve">      (ลงชื่อ)……………………………               (ลงชื่อ)………………………….……           (ลงชื่อ)……………………………………</t>
  </si>
  <si>
    <t>5.  เงินมัดจำประกันการใช้น้ำ</t>
  </si>
  <si>
    <r>
      <t>ยอดบัญชีเงินอุดหนุนเฉพาะกิจค้างจ่าย</t>
    </r>
    <r>
      <rPr>
        <b/>
        <sz val="16"/>
        <rFont val="Angsana New"/>
        <family val="1"/>
      </rPr>
      <t xml:space="preserve">  (หมายเหตุ 3) ประกอบด้วย</t>
    </r>
  </si>
  <si>
    <t>2.  เงินอุดหนุนค้างจ่ายอาหารเสริม  (นม)</t>
  </si>
  <si>
    <t>1.  เงินอุดหนุนค้างจ่ายเบี้ยยังชีพคนพิการ  คนชรา  เอดส์</t>
  </si>
  <si>
    <t>3.  เงินอุดหนุนค้างจ่ายอาหารกลางวัน</t>
  </si>
  <si>
    <t>0125</t>
  </si>
  <si>
    <t xml:space="preserve">       เงินอุดหนุนจากรัฐบาล</t>
  </si>
  <si>
    <r>
      <t xml:space="preserve">                                                </t>
    </r>
    <r>
      <rPr>
        <b/>
        <sz val="16"/>
        <rFont val="Angsana New"/>
        <family val="1"/>
      </rPr>
      <t xml:space="preserve">  รวม</t>
    </r>
  </si>
  <si>
    <t>(ลงชื่อ)........................................................</t>
  </si>
  <si>
    <t>(ลงชื่อ).......................................................................                 (ลงชื่อ).......................................................</t>
  </si>
  <si>
    <t>ชื่อบัญชี</t>
  </si>
  <si>
    <t xml:space="preserve">    ตำแหน่ง  นักวิชาการการเงินและบัญชี           ตำแหน่ง  ปลัดองค์การบริหารส่วนตำบล              ตำแหน่ง  นายกองค์การบริหารส่วนตำบล</t>
  </si>
  <si>
    <t>ตำแหน่ง  ปลัดองค์การบริหารส่วนตำบล         ตำแหน่ง  นายกองค์การบริหารส่วนตำบล</t>
  </si>
  <si>
    <t>(ลงชื่อ)……………………………..              (ลงชื่อ).................................................</t>
  </si>
  <si>
    <r>
      <t>ยอดบัญชีเงินเงินเบิกตัดปี</t>
    </r>
    <r>
      <rPr>
        <b/>
        <sz val="16"/>
        <rFont val="Angsana New"/>
        <family val="1"/>
      </rPr>
      <t xml:space="preserve">  (หมายเหตุ 4) ประกอบด้วย</t>
    </r>
  </si>
  <si>
    <t>1.  โครงการซ่อมถนนลาดยางผิวจราจรแบบแคปซีล(สายกลางบ้าน)</t>
  </si>
  <si>
    <t>2.  โครงการก่อสร้างถนนคอนกรีตเสริมเหล็กหน้า อบต.หนองตะไก้</t>
  </si>
  <si>
    <t>3.  โครงการก่อสร้างถนน คสล. หมู่ที่ 3</t>
  </si>
  <si>
    <t>4.  โครงการก่อสร้างสนามกีฬาวอลเล่ย์บอลและเซปักตะกร้อ</t>
  </si>
  <si>
    <t>5.  โครงการก่อสร้างรางระบายน้ำ คสล. หมู่ที่ 6</t>
  </si>
  <si>
    <t>6.  โครงการขุดลอกคลอง (นาตาผิว)</t>
  </si>
  <si>
    <t>8.  โครงการก่อสร้างถนน คสล. หมู่ที่ 5</t>
  </si>
  <si>
    <t>9.  โครงการก่อสร้างถนน คสล. หมู่ที่ 4</t>
  </si>
  <si>
    <t>10.  โครงการซ่อมแซมถนนลูกรังสายหนองตะโก</t>
  </si>
  <si>
    <t>11.  โครงการซ่อมแซมถนนลูกรังสายดอนตาแย้ม</t>
  </si>
  <si>
    <t>12.  โครงการซ่อมแซมถนนลูกรังสายรอบนอก หมู่ที่ 3</t>
  </si>
  <si>
    <t>13.  โครงการซ่อมแซมถนนลูกรังสายรอบวัดเก่า</t>
  </si>
  <si>
    <t>14.  โครงการซ่อมแซมฝายดิน หมู่ที่ 4</t>
  </si>
  <si>
    <t>15.  ค่าติดตั้งหม้อแปลงไฟฟ้าและสายไฟฟ้าในสำนักงาน</t>
  </si>
  <si>
    <t>7.  โครงการก่อสร้างถนน คสล. หมู่ที่ 7</t>
  </si>
  <si>
    <t xml:space="preserve">เงินฝากธนาคาร  ธกส.    ประเภท  - ประจำ         </t>
  </si>
  <si>
    <t>เบิกแล้ว</t>
  </si>
  <si>
    <t>หมายเหตุประกอบงบการเงิน  ณ  วันที่  30  กันยายน  2550</t>
  </si>
  <si>
    <t xml:space="preserve">       (นางสสุพรรณิการ์  กอบเขตกกรม)                                       (นางกมลพร  เดชา)                                         (นายสุรทิน  วัชรประทีป)</t>
  </si>
  <si>
    <t>0126</t>
  </si>
  <si>
    <t>0143</t>
  </si>
  <si>
    <t>0150</t>
  </si>
  <si>
    <t>0151</t>
  </si>
  <si>
    <t>7. ค่าธรรมเนียมรายได้เบ็ดเตล็ดอื่น (ค่าวัสดุการศึกษา)</t>
  </si>
  <si>
    <t>0152</t>
  </si>
  <si>
    <t>1. ค่าธรรมเนียมรถยนต์และล้อเลื่อน</t>
  </si>
  <si>
    <t>2. ภาษีมูลค่าเพิ่ม</t>
  </si>
  <si>
    <t>3. ภาษีสุรา</t>
  </si>
  <si>
    <t>4. ภาษีสรรพสามิต</t>
  </si>
  <si>
    <t>5. ภาษีค่าหลวงแร่</t>
  </si>
  <si>
    <t>7. ค่าธรรมเนียมจดทะเบียนสิทธิและนิติกรรมที่ดิน</t>
  </si>
  <si>
    <t>งบรายรับ - รายจ่ายตามงบประมาณ  ประจำปี  2552</t>
  </si>
  <si>
    <t>ตั้งแต่วันที่  1  ตุลาคม  2551  ถึงวันที่  30  กันยายน  2552</t>
  </si>
  <si>
    <t>องค์การบริหารส่วนตำบลลุงเขว้า  อำเภอหนองบุญมาก  จังหวัดนครราชสีมา</t>
  </si>
  <si>
    <t>2.  ค่าธรรมเนียมขออนุญาตการพนัน</t>
  </si>
  <si>
    <t>4.  ค่าธรรมเนียมควบคุมการฆ่าสัตว์และจำหน่ายเนื้อสัตว์</t>
  </si>
  <si>
    <t>3. ค่าปรับจราจรทางบก</t>
  </si>
  <si>
    <t>5. ค่าใบอนุญาตเกี่ยวกับการควบคุมอาคาร</t>
  </si>
  <si>
    <t>6.ค่าปรับผิดสัญญา</t>
  </si>
  <si>
    <t>2.ค่าเช่าหรือค่าบริการสถานที่</t>
  </si>
  <si>
    <t>2.รายได้เบ็ดเตล็ดอื่นๆ</t>
  </si>
  <si>
    <t>8. ภาษีมูลค่าเพิ่ม 1  ใน 9</t>
  </si>
  <si>
    <t>ค.รายจ่ายอื่น ๆ</t>
  </si>
  <si>
    <t>องค์การบริหารส่วนตำบลลุงเขว้า อำเภอหนองบุญมาก  จังหวัดนครราชสีมา</t>
  </si>
  <si>
    <t>+</t>
  </si>
  <si>
    <t>จ่ายจริง</t>
  </si>
  <si>
    <t xml:space="preserve">           (นายปรีดา    หมอยา)                                  (นายประนอม   เที่ยงกระโทก)</t>
  </si>
  <si>
    <t xml:space="preserve"> ตำแหน่ง   หัวหน้าส่วนการคลัง</t>
  </si>
  <si>
    <t xml:space="preserve">          (นางสุพิชญ์  รักษ์สัจจา)</t>
  </si>
  <si>
    <t>องค์การบริหารส่วนตำบลลุงเขว้า</t>
  </si>
  <si>
    <t>งบทดลอง (หลังปิดบัญชี)  ปีงบประมาณ  2552</t>
  </si>
  <si>
    <t>ณ   วันที่  30  กันยายน  พ.ศ.  2552</t>
  </si>
  <si>
    <t>เงินฝากธนาคารกรุงไทย  กระแสรายวัน  เลขที่ 344-6-00292-8</t>
  </si>
  <si>
    <t>เงินฝากธนาคาร  ธกส.    ประเภท  - ออมทรัพย์    721-2-63148-8</t>
  </si>
  <si>
    <t>ณ  วันที่  30  เดือน  กันยายน  พ.ศ. 2552</t>
  </si>
  <si>
    <t>รวมรายรับทั้งสิ้น</t>
  </si>
  <si>
    <t>9.ภาษีธุรกิจเฉพาะ</t>
  </si>
  <si>
    <t>องค์การบริหารส่วนตำบลลุงเขว้า   อำเภอหนองบุญมาก   จังหวัดนครราชสีมา</t>
  </si>
  <si>
    <t>ณ  วันที่  30  กันยายน  2552</t>
  </si>
  <si>
    <t>(นางสุพิชญ์   รักษ์สัจจา)</t>
  </si>
  <si>
    <t xml:space="preserve">         (  นายปรีดา   หมอยา  )</t>
  </si>
  <si>
    <t xml:space="preserve">              (นายประนอม   เที่ยงกระโทก)</t>
  </si>
  <si>
    <t>ตำแหน่ง  หัวหน้าส่วนการคลัง</t>
  </si>
  <si>
    <t>หัวหน้าส่วนการคลัง</t>
  </si>
  <si>
    <t>ปลัดองค์การบริหารส่วนตำบล</t>
  </si>
  <si>
    <t>นายกองค์การบริหารส่วนตำบล</t>
  </si>
  <si>
    <t>รวมราจ่ายทั้งสิ้น</t>
  </si>
  <si>
    <t>(นางสุพิชญ์    รักษ์สัจจา)</t>
  </si>
  <si>
    <t>(นายปรีดา    หมอยา)</t>
  </si>
  <si>
    <t>(นายประนอม   เที่ยงกระโทก)</t>
  </si>
  <si>
    <t>เงินฝาก ธกส. สาขาโชคชัย 721-2-49064-8</t>
  </si>
  <si>
    <t>เงินฝาก ธกส. สาขาโชคชัย 721-2-6314-8</t>
  </si>
  <si>
    <t>เงินฝาก กรุงไทย     344-6-00292-8</t>
  </si>
  <si>
    <t>เงินฝาก  กรุงไทย  344-0-19528-7</t>
  </si>
  <si>
    <t>เงินฝาก  กรุงไทย  344-2-01213-9</t>
  </si>
  <si>
    <t>เงินอุดหนุนเศรษฐกิจชุมชน</t>
  </si>
  <si>
    <t>เงินสะสมยกมาเมื่อวันที่ 1 ต.ค. 51</t>
  </si>
  <si>
    <r>
      <t>หัก</t>
    </r>
    <r>
      <rPr>
        <sz val="14"/>
        <rFont val="AngsanaUPC"/>
        <family val="1"/>
      </rPr>
      <t xml:space="preserve">  จ่ายขาดเงินสะสม ปี 2552</t>
    </r>
  </si>
  <si>
    <r>
      <t>หัก</t>
    </r>
    <r>
      <rPr>
        <sz val="14"/>
        <rFont val="AngsanaUPC"/>
        <family val="1"/>
      </rPr>
      <t xml:space="preserve">  เงินสำรองเงินสะสม ปี 2552</t>
    </r>
  </si>
  <si>
    <t>เงินสะสมเมื่อวันที่  30 ก.ย. 52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</si>
</sst>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-* #,##0.0_-;\-* #,##0.0_-;_-* &quot;-&quot;??_-;_-@_-"/>
    <numFmt numFmtId="201" formatCode="0.0"/>
    <numFmt numFmtId="202" formatCode="_-* #,##0.000_-;\-* #,##0.000_-;_-* &quot;-&quot;??_-;_-@_-"/>
    <numFmt numFmtId="203" formatCode="_-* #,##0.0000_-;\-* #,##0.0000_-;_-* &quot;-&quot;??_-;_-@_-"/>
  </numFmts>
  <fonts count="16">
    <font>
      <sz val="14"/>
      <name val="Cordia New"/>
      <family val="0"/>
    </font>
    <font>
      <sz val="12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4"/>
      <name val="AngsanaUPC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8"/>
      <name val="Cordia New"/>
      <family val="0"/>
    </font>
    <font>
      <b/>
      <sz val="14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name val="AngsanaUPC"/>
      <family val="1"/>
    </font>
    <font>
      <sz val="16"/>
      <name val="AngsanaUPC"/>
      <family val="1"/>
    </font>
    <font>
      <b/>
      <sz val="16"/>
      <name val="AngsanaUPC"/>
      <family val="1"/>
    </font>
    <font>
      <sz val="18"/>
      <name val="Angsana New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99" fontId="1" fillId="0" borderId="1" xfId="17" applyNumberFormat="1" applyFont="1" applyBorder="1" applyAlignment="1">
      <alignment/>
    </xf>
    <xf numFmtId="199" fontId="1" fillId="0" borderId="2" xfId="17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99" fontId="3" fillId="0" borderId="3" xfId="17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3" fontId="4" fillId="0" borderId="1" xfId="0" applyNumberFormat="1" applyFont="1" applyBorder="1" applyAlignment="1">
      <alignment/>
    </xf>
    <xf numFmtId="199" fontId="4" fillId="0" borderId="1" xfId="17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3" fontId="5" fillId="0" borderId="0" xfId="17" applyFont="1" applyAlignment="1">
      <alignment/>
    </xf>
    <xf numFmtId="43" fontId="5" fillId="0" borderId="7" xfId="17" applyFont="1" applyBorder="1" applyAlignment="1">
      <alignment/>
    </xf>
    <xf numFmtId="43" fontId="3" fillId="0" borderId="0" xfId="17" applyFont="1" applyBorder="1" applyAlignment="1">
      <alignment horizontal="center"/>
    </xf>
    <xf numFmtId="43" fontId="3" fillId="0" borderId="0" xfId="17" applyFont="1" applyBorder="1" applyAlignment="1">
      <alignment horizontal="right"/>
    </xf>
    <xf numFmtId="0" fontId="5" fillId="0" borderId="0" xfId="0" applyFont="1" applyBorder="1" applyAlignment="1">
      <alignment/>
    </xf>
    <xf numFmtId="199" fontId="1" fillId="0" borderId="0" xfId="17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99" fontId="1" fillId="0" borderId="8" xfId="17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4" fillId="0" borderId="1" xfId="0" applyFont="1" applyBorder="1" applyAlignment="1" quotePrefix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3" fontId="3" fillId="0" borderId="0" xfId="17" applyNumberFormat="1" applyFont="1" applyBorder="1" applyAlignment="1" quotePrefix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99" fontId="1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3" fillId="0" borderId="9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199" fontId="5" fillId="0" borderId="1" xfId="17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5" fillId="0" borderId="12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/>
    </xf>
    <xf numFmtId="199" fontId="5" fillId="0" borderId="9" xfId="17" applyNumberFormat="1" applyFont="1" applyBorder="1" applyAlignment="1">
      <alignment horizontal="center"/>
    </xf>
    <xf numFmtId="3" fontId="5" fillId="0" borderId="0" xfId="17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199" fontId="5" fillId="0" borderId="1" xfId="17" applyNumberFormat="1" applyFont="1" applyBorder="1" applyAlignment="1">
      <alignment horizontal="right"/>
    </xf>
    <xf numFmtId="3" fontId="5" fillId="0" borderId="0" xfId="17" applyNumberFormat="1" applyFont="1" applyBorder="1" applyAlignment="1" quotePrefix="1">
      <alignment horizontal="right"/>
    </xf>
    <xf numFmtId="0" fontId="5" fillId="0" borderId="1" xfId="0" applyFont="1" applyBorder="1" applyAlignment="1">
      <alignment vertical="center"/>
    </xf>
    <xf numFmtId="3" fontId="5" fillId="0" borderId="8" xfId="17" applyNumberFormat="1" applyFont="1" applyBorder="1" applyAlignment="1">
      <alignment horizontal="right"/>
    </xf>
    <xf numFmtId="0" fontId="5" fillId="0" borderId="3" xfId="0" applyFont="1" applyBorder="1" applyAlignment="1">
      <alignment/>
    </xf>
    <xf numFmtId="199" fontId="5" fillId="0" borderId="10" xfId="17" applyNumberFormat="1" applyFont="1" applyBorder="1" applyAlignment="1">
      <alignment horizontal="right"/>
    </xf>
    <xf numFmtId="199" fontId="5" fillId="0" borderId="10" xfId="17" applyNumberFormat="1" applyFont="1" applyBorder="1" applyAlignment="1">
      <alignment horizontal="center"/>
    </xf>
    <xf numFmtId="3" fontId="5" fillId="0" borderId="13" xfId="17" applyNumberFormat="1" applyFont="1" applyBorder="1" applyAlignment="1" quotePrefix="1">
      <alignment horizontal="right"/>
    </xf>
    <xf numFmtId="199" fontId="5" fillId="0" borderId="0" xfId="17" applyNumberFormat="1" applyFont="1" applyBorder="1" applyAlignment="1">
      <alignment horizontal="right"/>
    </xf>
    <xf numFmtId="199" fontId="5" fillId="0" borderId="0" xfId="17" applyNumberFormat="1" applyFont="1" applyBorder="1" applyAlignment="1">
      <alignment horizontal="center"/>
    </xf>
    <xf numFmtId="199" fontId="4" fillId="0" borderId="1" xfId="17" applyNumberFormat="1" applyFont="1" applyBorder="1" applyAlignment="1" quotePrefix="1">
      <alignment horizontal="center"/>
    </xf>
    <xf numFmtId="199" fontId="9" fillId="0" borderId="1" xfId="17" applyNumberFormat="1" applyFont="1" applyBorder="1" applyAlignment="1" quotePrefix="1">
      <alignment horizontal="center"/>
    </xf>
    <xf numFmtId="199" fontId="4" fillId="0" borderId="1" xfId="17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9" xfId="0" applyFont="1" applyBorder="1" applyAlignment="1" quotePrefix="1">
      <alignment horizontal="center"/>
    </xf>
    <xf numFmtId="0" fontId="2" fillId="0" borderId="6" xfId="0" applyFont="1" applyBorder="1" applyAlignment="1">
      <alignment/>
    </xf>
    <xf numFmtId="199" fontId="4" fillId="0" borderId="11" xfId="17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199" fontId="4" fillId="0" borderId="3" xfId="17" applyNumberFormat="1" applyFont="1" applyBorder="1" applyAlignment="1">
      <alignment/>
    </xf>
    <xf numFmtId="0" fontId="4" fillId="0" borderId="3" xfId="0" applyFont="1" applyBorder="1" applyAlignment="1" quotePrefix="1">
      <alignment horizontal="center"/>
    </xf>
    <xf numFmtId="199" fontId="4" fillId="0" borderId="3" xfId="17" applyNumberFormat="1" applyFont="1" applyBorder="1" applyAlignment="1">
      <alignment horizontal="center"/>
    </xf>
    <xf numFmtId="199" fontId="4" fillId="0" borderId="0" xfId="17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11" xfId="0" applyFont="1" applyBorder="1" applyAlignment="1">
      <alignment horizontal="center"/>
    </xf>
    <xf numFmtId="43" fontId="5" fillId="0" borderId="12" xfId="17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99" fontId="1" fillId="0" borderId="0" xfId="17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199" fontId="4" fillId="0" borderId="0" xfId="17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9" fontId="9" fillId="0" borderId="10" xfId="17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199" fontId="4" fillId="0" borderId="11" xfId="17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199" fontId="1" fillId="0" borderId="0" xfId="17" applyNumberFormat="1" applyFont="1" applyBorder="1" applyAlignment="1">
      <alignment horizontal="center" vertical="center"/>
    </xf>
    <xf numFmtId="199" fontId="13" fillId="0" borderId="11" xfId="17" applyNumberFormat="1" applyFont="1" applyBorder="1" applyAlignment="1" quotePrefix="1">
      <alignment horizontal="center"/>
    </xf>
    <xf numFmtId="43" fontId="5" fillId="0" borderId="0" xfId="0" applyNumberFormat="1" applyFont="1" applyAlignment="1">
      <alignment/>
    </xf>
    <xf numFmtId="43" fontId="5" fillId="0" borderId="7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199" fontId="2" fillId="0" borderId="3" xfId="17" applyNumberFormat="1" applyFont="1" applyBorder="1" applyAlignment="1">
      <alignment/>
    </xf>
    <xf numFmtId="43" fontId="2" fillId="0" borderId="3" xfId="17" applyNumberFormat="1" applyFont="1" applyBorder="1" applyAlignment="1">
      <alignment/>
    </xf>
    <xf numFmtId="43" fontId="3" fillId="0" borderId="1" xfId="17" applyNumberFormat="1" applyFont="1" applyBorder="1" applyAlignment="1">
      <alignment/>
    </xf>
    <xf numFmtId="43" fontId="3" fillId="0" borderId="1" xfId="17" applyNumberFormat="1" applyFont="1" applyBorder="1" applyAlignment="1">
      <alignment horizontal="center"/>
    </xf>
    <xf numFmtId="43" fontId="3" fillId="0" borderId="11" xfId="17" applyNumberFormat="1" applyFont="1" applyBorder="1" applyAlignment="1">
      <alignment/>
    </xf>
    <xf numFmtId="43" fontId="2" fillId="0" borderId="3" xfId="17" applyNumberFormat="1" applyFont="1" applyBorder="1" applyAlignment="1">
      <alignment horizontal="center"/>
    </xf>
    <xf numFmtId="43" fontId="2" fillId="0" borderId="11" xfId="17" applyNumberFormat="1" applyFont="1" applyBorder="1" applyAlignment="1">
      <alignment/>
    </xf>
    <xf numFmtId="43" fontId="2" fillId="0" borderId="10" xfId="17" applyNumberFormat="1" applyFont="1" applyBorder="1" applyAlignment="1">
      <alignment/>
    </xf>
    <xf numFmtId="43" fontId="4" fillId="0" borderId="11" xfId="17" applyFont="1" applyBorder="1" applyAlignment="1">
      <alignment vertical="center"/>
    </xf>
    <xf numFmtId="199" fontId="0" fillId="0" borderId="0" xfId="0" applyNumberFormat="1" applyAlignment="1">
      <alignment/>
    </xf>
    <xf numFmtId="43" fontId="0" fillId="0" borderId="0" xfId="17" applyAlignment="1">
      <alignment/>
    </xf>
    <xf numFmtId="43" fontId="4" fillId="0" borderId="11" xfId="17" applyNumberFormat="1" applyFont="1" applyBorder="1" applyAlignment="1">
      <alignment/>
    </xf>
    <xf numFmtId="43" fontId="4" fillId="0" borderId="3" xfId="17" applyFont="1" applyBorder="1" applyAlignment="1">
      <alignment/>
    </xf>
    <xf numFmtId="43" fontId="4" fillId="0" borderId="3" xfId="17" applyFont="1" applyBorder="1" applyAlignment="1">
      <alignment horizontal="center"/>
    </xf>
    <xf numFmtId="43" fontId="9" fillId="0" borderId="10" xfId="17" applyFont="1" applyBorder="1" applyAlignment="1">
      <alignment vertical="center"/>
    </xf>
    <xf numFmtId="43" fontId="4" fillId="0" borderId="3" xfId="17" applyNumberFormat="1" applyFont="1" applyBorder="1" applyAlignment="1">
      <alignment/>
    </xf>
    <xf numFmtId="43" fontId="4" fillId="0" borderId="3" xfId="17" applyNumberFormat="1" applyFont="1" applyBorder="1" applyAlignment="1">
      <alignment horizontal="center"/>
    </xf>
    <xf numFmtId="43" fontId="9" fillId="0" borderId="10" xfId="17" applyNumberFormat="1" applyFont="1" applyBorder="1" applyAlignment="1">
      <alignment vertical="center"/>
    </xf>
    <xf numFmtId="43" fontId="4" fillId="0" borderId="10" xfId="17" applyNumberFormat="1" applyFont="1" applyBorder="1" applyAlignment="1">
      <alignment vertical="center"/>
    </xf>
    <xf numFmtId="43" fontId="1" fillId="0" borderId="14" xfId="17" applyNumberFormat="1" applyFont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43" fontId="3" fillId="0" borderId="1" xfId="17" applyNumberFormat="1" applyFont="1" applyBorder="1" applyAlignment="1">
      <alignment vertical="center"/>
    </xf>
    <xf numFmtId="43" fontId="3" fillId="0" borderId="0" xfId="17" applyNumberFormat="1" applyFont="1" applyBorder="1" applyAlignment="1">
      <alignment/>
    </xf>
    <xf numFmtId="43" fontId="3" fillId="0" borderId="3" xfId="17" applyNumberFormat="1" applyFont="1" applyBorder="1" applyAlignment="1">
      <alignment/>
    </xf>
    <xf numFmtId="43" fontId="3" fillId="0" borderId="3" xfId="17" applyNumberFormat="1" applyFont="1" applyBorder="1" applyAlignment="1">
      <alignment horizontal="center"/>
    </xf>
    <xf numFmtId="43" fontId="3" fillId="0" borderId="10" xfId="17" applyNumberFormat="1" applyFont="1" applyBorder="1" applyAlignment="1">
      <alignment/>
    </xf>
    <xf numFmtId="43" fontId="3" fillId="0" borderId="2" xfId="17" applyNumberFormat="1" applyFont="1" applyBorder="1" applyAlignment="1">
      <alignment/>
    </xf>
    <xf numFmtId="43" fontId="1" fillId="0" borderId="0" xfId="0" applyNumberFormat="1" applyFont="1" applyAlignment="1">
      <alignment/>
    </xf>
    <xf numFmtId="43" fontId="2" fillId="0" borderId="8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3" fillId="0" borderId="9" xfId="0" applyNumberFormat="1" applyFont="1" applyBorder="1" applyAlignment="1">
      <alignment horizontal="right"/>
    </xf>
    <xf numFmtId="43" fontId="3" fillId="0" borderId="1" xfId="0" applyNumberFormat="1" applyFont="1" applyBorder="1" applyAlignment="1" quotePrefix="1">
      <alignment horizontal="center"/>
    </xf>
    <xf numFmtId="43" fontId="3" fillId="0" borderId="3" xfId="0" applyNumberFormat="1" applyFont="1" applyBorder="1" applyAlignment="1">
      <alignment horizontal="center"/>
    </xf>
    <xf numFmtId="43" fontId="3" fillId="0" borderId="8" xfId="0" applyNumberFormat="1" applyFont="1" applyBorder="1" applyAlignment="1">
      <alignment/>
    </xf>
    <xf numFmtId="43" fontId="3" fillId="0" borderId="9" xfId="0" applyNumberFormat="1" applyFont="1" applyBorder="1" applyAlignment="1">
      <alignment/>
    </xf>
    <xf numFmtId="43" fontId="3" fillId="0" borderId="8" xfId="0" applyNumberFormat="1" applyFont="1" applyBorder="1" applyAlignment="1" quotePrefix="1">
      <alignment horizontal="center"/>
    </xf>
    <xf numFmtId="43" fontId="3" fillId="0" borderId="1" xfId="0" applyNumberFormat="1" applyFont="1" applyBorder="1" applyAlignment="1">
      <alignment horizontal="center"/>
    </xf>
    <xf numFmtId="43" fontId="3" fillId="0" borderId="2" xfId="0" applyNumberFormat="1" applyFont="1" applyBorder="1" applyAlignment="1">
      <alignment horizontal="center"/>
    </xf>
    <xf numFmtId="43" fontId="3" fillId="0" borderId="11" xfId="0" applyNumberFormat="1" applyFont="1" applyBorder="1" applyAlignment="1">
      <alignment horizontal="center"/>
    </xf>
    <xf numFmtId="43" fontId="3" fillId="0" borderId="0" xfId="0" applyNumberFormat="1" applyFont="1" applyAlignment="1">
      <alignment horizontal="left"/>
    </xf>
    <xf numFmtId="43" fontId="3" fillId="0" borderId="0" xfId="0" applyNumberFormat="1" applyFont="1" applyAlignment="1">
      <alignment/>
    </xf>
    <xf numFmtId="43" fontId="3" fillId="0" borderId="0" xfId="0" applyNumberFormat="1" applyFont="1" applyBorder="1" applyAlignment="1">
      <alignment horizontal="left"/>
    </xf>
    <xf numFmtId="43" fontId="3" fillId="0" borderId="8" xfId="0" applyNumberFormat="1" applyFont="1" applyBorder="1" applyAlignment="1">
      <alignment horizontal="center"/>
    </xf>
    <xf numFmtId="43" fontId="3" fillId="0" borderId="10" xfId="0" applyNumberFormat="1" applyFont="1" applyBorder="1" applyAlignment="1">
      <alignment horizontal="center"/>
    </xf>
    <xf numFmtId="43" fontId="3" fillId="0" borderId="4" xfId="0" applyNumberFormat="1" applyFont="1" applyBorder="1" applyAlignment="1">
      <alignment/>
    </xf>
    <xf numFmtId="43" fontId="3" fillId="0" borderId="12" xfId="0" applyNumberFormat="1" applyFont="1" applyBorder="1" applyAlignment="1">
      <alignment/>
    </xf>
    <xf numFmtId="43" fontId="3" fillId="0" borderId="0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 horizontal="right"/>
    </xf>
    <xf numFmtId="43" fontId="1" fillId="0" borderId="12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 horizontal="center"/>
    </xf>
    <xf numFmtId="43" fontId="1" fillId="0" borderId="0" xfId="17" applyNumberFormat="1" applyFont="1" applyBorder="1" applyAlignment="1">
      <alignment/>
    </xf>
    <xf numFmtId="43" fontId="2" fillId="0" borderId="6" xfId="0" applyNumberFormat="1" applyFont="1" applyBorder="1" applyAlignment="1">
      <alignment horizontal="center"/>
    </xf>
    <xf numFmtId="43" fontId="2" fillId="0" borderId="2" xfId="0" applyNumberFormat="1" applyFont="1" applyBorder="1" applyAlignment="1">
      <alignment/>
    </xf>
    <xf numFmtId="43" fontId="2" fillId="0" borderId="15" xfId="0" applyNumberFormat="1" applyFont="1" applyBorder="1" applyAlignment="1">
      <alignment horizontal="center"/>
    </xf>
    <xf numFmtId="43" fontId="2" fillId="0" borderId="4" xfId="0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43" fontId="2" fillId="0" borderId="11" xfId="0" applyNumberFormat="1" applyFont="1" applyBorder="1" applyAlignment="1">
      <alignment/>
    </xf>
    <xf numFmtId="43" fontId="2" fillId="0" borderId="5" xfId="0" applyNumberFormat="1" applyFont="1" applyBorder="1" applyAlignment="1">
      <alignment horizontal="center"/>
    </xf>
    <xf numFmtId="43" fontId="3" fillId="0" borderId="8" xfId="17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43" fontId="1" fillId="0" borderId="3" xfId="0" applyNumberFormat="1" applyFont="1" applyBorder="1" applyAlignment="1">
      <alignment/>
    </xf>
    <xf numFmtId="199" fontId="3" fillId="0" borderId="8" xfId="0" applyNumberFormat="1" applyFont="1" applyBorder="1" applyAlignment="1">
      <alignment horizontal="center"/>
    </xf>
    <xf numFmtId="199" fontId="3" fillId="0" borderId="1" xfId="0" applyNumberFormat="1" applyFont="1" applyBorder="1" applyAlignment="1">
      <alignment horizontal="center"/>
    </xf>
    <xf numFmtId="199" fontId="3" fillId="0" borderId="11" xfId="0" applyNumberFormat="1" applyFont="1" applyBorder="1" applyAlignment="1">
      <alignment horizontal="center"/>
    </xf>
    <xf numFmtId="43" fontId="4" fillId="0" borderId="2" xfId="17" applyFont="1" applyBorder="1" applyAlignment="1">
      <alignment/>
    </xf>
    <xf numFmtId="43" fontId="4" fillId="0" borderId="1" xfId="17" applyFont="1" applyBorder="1" applyAlignment="1">
      <alignment horizontal="center"/>
    </xf>
    <xf numFmtId="43" fontId="4" fillId="0" borderId="1" xfId="17" applyFont="1" applyBorder="1" applyAlignment="1">
      <alignment/>
    </xf>
    <xf numFmtId="43" fontId="4" fillId="0" borderId="0" xfId="0" applyNumberFormat="1" applyFont="1" applyBorder="1" applyAlignment="1">
      <alignment/>
    </xf>
    <xf numFmtId="43" fontId="4" fillId="0" borderId="0" xfId="17" applyFont="1" applyAlignment="1">
      <alignment/>
    </xf>
    <xf numFmtId="43" fontId="1" fillId="0" borderId="0" xfId="17" applyFont="1" applyAlignment="1">
      <alignment/>
    </xf>
    <xf numFmtId="0" fontId="5" fillId="0" borderId="0" xfId="0" applyFont="1" applyAlignment="1">
      <alignment/>
    </xf>
    <xf numFmtId="43" fontId="2" fillId="0" borderId="1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99" fontId="6" fillId="0" borderId="14" xfId="17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43" fontId="6" fillId="0" borderId="14" xfId="17" applyNumberFormat="1" applyFont="1" applyBorder="1" applyAlignment="1">
      <alignment/>
    </xf>
    <xf numFmtId="43" fontId="4" fillId="0" borderId="1" xfId="17" applyNumberFormat="1" applyFont="1" applyBorder="1" applyAlignment="1">
      <alignment/>
    </xf>
    <xf numFmtId="43" fontId="4" fillId="0" borderId="1" xfId="0" applyNumberFormat="1" applyFont="1" applyBorder="1" applyAlignment="1">
      <alignment horizontal="center"/>
    </xf>
    <xf numFmtId="43" fontId="4" fillId="0" borderId="1" xfId="0" applyNumberFormat="1" applyFont="1" applyBorder="1" applyAlignment="1">
      <alignment/>
    </xf>
    <xf numFmtId="43" fontId="4" fillId="0" borderId="10" xfId="17" applyNumberFormat="1" applyFont="1" applyBorder="1" applyAlignment="1">
      <alignment/>
    </xf>
    <xf numFmtId="43" fontId="9" fillId="0" borderId="10" xfId="17" applyNumberFormat="1" applyFont="1" applyBorder="1" applyAlignment="1">
      <alignment/>
    </xf>
    <xf numFmtId="43" fontId="4" fillId="0" borderId="10" xfId="0" applyNumberFormat="1" applyFont="1" applyBorder="1" applyAlignment="1">
      <alignment horizontal="center"/>
    </xf>
    <xf numFmtId="43" fontId="4" fillId="0" borderId="1" xfId="17" applyNumberFormat="1" applyFont="1" applyBorder="1" applyAlignment="1" quotePrefix="1">
      <alignment/>
    </xf>
    <xf numFmtId="43" fontId="4" fillId="0" borderId="1" xfId="0" applyNumberFormat="1" applyFont="1" applyBorder="1" applyAlignment="1" quotePrefix="1">
      <alignment/>
    </xf>
    <xf numFmtId="43" fontId="4" fillId="0" borderId="8" xfId="17" applyNumberFormat="1" applyFont="1" applyBorder="1" applyAlignment="1">
      <alignment/>
    </xf>
    <xf numFmtId="43" fontId="9" fillId="0" borderId="1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3" fontId="4" fillId="0" borderId="8" xfId="0" applyNumberFormat="1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199" fontId="0" fillId="0" borderId="0" xfId="0" applyNumberFormat="1" applyAlignment="1">
      <alignment vertical="center"/>
    </xf>
    <xf numFmtId="43" fontId="1" fillId="0" borderId="0" xfId="0" applyNumberFormat="1" applyFont="1" applyAlignment="1">
      <alignment vertical="center"/>
    </xf>
    <xf numFmtId="43" fontId="4" fillId="0" borderId="11" xfId="17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43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2" fillId="0" borderId="6" xfId="0" applyNumberFormat="1" applyFont="1" applyBorder="1" applyAlignment="1">
      <alignment horizontal="center"/>
    </xf>
    <xf numFmtId="43" fontId="2" fillId="0" borderId="15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43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3" fontId="5" fillId="0" borderId="17" xfId="17" applyFont="1" applyBorder="1" applyAlignment="1">
      <alignment horizontal="center" vertical="top"/>
    </xf>
    <xf numFmtId="43" fontId="5" fillId="0" borderId="18" xfId="17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K76"/>
  <sheetViews>
    <sheetView workbookViewId="0" topLeftCell="A52">
      <selection activeCell="N70" sqref="N70"/>
    </sheetView>
  </sheetViews>
  <sheetFormatPr defaultColWidth="9.140625" defaultRowHeight="21.75"/>
  <cols>
    <col min="1" max="1" width="2.421875" style="1" customWidth="1"/>
    <col min="2" max="2" width="30.7109375" style="1" customWidth="1"/>
    <col min="3" max="3" width="13.28125" style="1" customWidth="1"/>
    <col min="4" max="4" width="8.57421875" style="1" customWidth="1"/>
    <col min="5" max="6" width="15.7109375" style="1" customWidth="1"/>
    <col min="7" max="7" width="3.8515625" style="1" customWidth="1"/>
    <col min="8" max="8" width="14.7109375" style="1" customWidth="1"/>
    <col min="9" max="9" width="4.28125" style="1" customWidth="1"/>
    <col min="10" max="10" width="9.140625" style="1" customWidth="1"/>
    <col min="11" max="11" width="20.7109375" style="1" customWidth="1"/>
    <col min="12" max="16384" width="9.140625" style="1" customWidth="1"/>
  </cols>
  <sheetData>
    <row r="2" spans="1:9" ht="23.25">
      <c r="A2" s="231" t="s">
        <v>217</v>
      </c>
      <c r="B2" s="231"/>
      <c r="C2" s="231"/>
      <c r="D2" s="231"/>
      <c r="E2" s="231"/>
      <c r="F2" s="231"/>
      <c r="G2" s="231"/>
      <c r="H2" s="231"/>
      <c r="I2" s="231"/>
    </row>
    <row r="3" spans="1:9" ht="23.25">
      <c r="A3" s="231" t="s">
        <v>215</v>
      </c>
      <c r="B3" s="231"/>
      <c r="C3" s="231"/>
      <c r="D3" s="231"/>
      <c r="E3" s="231"/>
      <c r="F3" s="231"/>
      <c r="G3" s="231"/>
      <c r="H3" s="231"/>
      <c r="I3" s="231"/>
    </row>
    <row r="4" spans="1:9" ht="23.25">
      <c r="A4" s="231" t="s">
        <v>216</v>
      </c>
      <c r="B4" s="231"/>
      <c r="C4" s="231"/>
      <c r="D4" s="231"/>
      <c r="E4" s="231"/>
      <c r="F4" s="231"/>
      <c r="G4" s="231"/>
      <c r="H4" s="231"/>
      <c r="I4" s="231"/>
    </row>
    <row r="5" ht="21" customHeight="1"/>
    <row r="6" spans="1:9" ht="21">
      <c r="A6" s="232" t="s">
        <v>27</v>
      </c>
      <c r="B6" s="234"/>
      <c r="C6" s="233"/>
      <c r="D6" s="54" t="s">
        <v>67</v>
      </c>
      <c r="E6" s="134" t="s">
        <v>0</v>
      </c>
      <c r="F6" s="134" t="s">
        <v>1</v>
      </c>
      <c r="G6" s="55" t="s">
        <v>2</v>
      </c>
      <c r="H6" s="232" t="s">
        <v>3</v>
      </c>
      <c r="I6" s="233"/>
    </row>
    <row r="7" spans="1:9" ht="21">
      <c r="A7" s="56"/>
      <c r="B7" s="57"/>
      <c r="C7" s="58"/>
      <c r="D7" s="59"/>
      <c r="E7" s="56"/>
      <c r="F7" s="56"/>
      <c r="G7" s="60" t="s">
        <v>4</v>
      </c>
      <c r="H7" s="237" t="s">
        <v>5</v>
      </c>
      <c r="I7" s="238"/>
    </row>
    <row r="8" spans="1:9" ht="21">
      <c r="A8" s="61" t="s">
        <v>80</v>
      </c>
      <c r="B8" s="7"/>
      <c r="C8" s="62" t="s">
        <v>87</v>
      </c>
      <c r="D8" s="11"/>
      <c r="E8" s="8">
        <v>18000000</v>
      </c>
      <c r="F8" s="158">
        <f>F46</f>
        <v>15910021.07</v>
      </c>
      <c r="G8" s="9" t="s">
        <v>117</v>
      </c>
      <c r="H8" s="8">
        <f>E8-F8</f>
        <v>2089978.9299999997</v>
      </c>
      <c r="I8" s="9"/>
    </row>
    <row r="9" spans="1:9" ht="21">
      <c r="A9" s="61" t="s">
        <v>81</v>
      </c>
      <c r="B9" s="7"/>
      <c r="C9" s="62"/>
      <c r="D9" s="11"/>
      <c r="E9" s="135"/>
      <c r="F9" s="8"/>
      <c r="G9" s="9"/>
      <c r="H9" s="8"/>
      <c r="I9" s="9"/>
    </row>
    <row r="10" spans="1:9" ht="21">
      <c r="A10" s="163" t="s">
        <v>82</v>
      </c>
      <c r="B10" s="164"/>
      <c r="C10" s="165" t="s">
        <v>86</v>
      </c>
      <c r="D10" s="166" t="s">
        <v>28</v>
      </c>
      <c r="E10" s="136">
        <f>E11+E12+E13+E14</f>
        <v>141887</v>
      </c>
      <c r="F10" s="158">
        <f>F11+F12+F13</f>
        <v>150325.25</v>
      </c>
      <c r="G10" s="167" t="s">
        <v>228</v>
      </c>
      <c r="H10" s="158">
        <f>F10-E10</f>
        <v>8438.25</v>
      </c>
      <c r="I10" s="167"/>
    </row>
    <row r="11" spans="1:9" ht="21">
      <c r="A11" s="168"/>
      <c r="B11" s="164" t="s">
        <v>83</v>
      </c>
      <c r="C11" s="169"/>
      <c r="D11" s="170" t="s">
        <v>88</v>
      </c>
      <c r="E11" s="137">
        <v>25387</v>
      </c>
      <c r="F11" s="137">
        <v>22967</v>
      </c>
      <c r="G11" s="171" t="s">
        <v>117</v>
      </c>
      <c r="H11" s="137">
        <f>E11-F11</f>
        <v>2420</v>
      </c>
      <c r="I11" s="172"/>
    </row>
    <row r="12" spans="1:9" ht="21">
      <c r="A12" s="168"/>
      <c r="B12" s="164" t="s">
        <v>84</v>
      </c>
      <c r="C12" s="169"/>
      <c r="D12" s="166" t="s">
        <v>89</v>
      </c>
      <c r="E12" s="137">
        <v>110000</v>
      </c>
      <c r="F12" s="137">
        <v>126758.25</v>
      </c>
      <c r="G12" s="171" t="s">
        <v>228</v>
      </c>
      <c r="H12" s="137">
        <f>F12-E12</f>
        <v>16758.25</v>
      </c>
      <c r="I12" s="171"/>
    </row>
    <row r="13" spans="1:9" ht="21">
      <c r="A13" s="168"/>
      <c r="B13" s="164" t="s">
        <v>85</v>
      </c>
      <c r="C13" s="169"/>
      <c r="D13" s="166" t="s">
        <v>90</v>
      </c>
      <c r="E13" s="138">
        <v>1000</v>
      </c>
      <c r="F13" s="138">
        <v>600</v>
      </c>
      <c r="G13" s="171" t="s">
        <v>117</v>
      </c>
      <c r="H13" s="138">
        <f>E13-F13</f>
        <v>400</v>
      </c>
      <c r="I13" s="171"/>
    </row>
    <row r="14" spans="1:10" ht="21">
      <c r="A14" s="168"/>
      <c r="B14" s="164" t="s">
        <v>129</v>
      </c>
      <c r="C14" s="169"/>
      <c r="D14" s="166" t="s">
        <v>103</v>
      </c>
      <c r="E14" s="137">
        <v>5500</v>
      </c>
      <c r="F14" s="137">
        <v>0</v>
      </c>
      <c r="G14" s="171" t="s">
        <v>117</v>
      </c>
      <c r="H14" s="137">
        <f>E14</f>
        <v>5500</v>
      </c>
      <c r="I14" s="173"/>
      <c r="J14" s="53"/>
    </row>
    <row r="15" spans="1:9" ht="21">
      <c r="A15" s="163" t="s">
        <v>91</v>
      </c>
      <c r="B15" s="164"/>
      <c r="C15" s="165" t="s">
        <v>86</v>
      </c>
      <c r="D15" s="170" t="s">
        <v>29</v>
      </c>
      <c r="E15" s="136">
        <v>12250</v>
      </c>
      <c r="F15" s="158">
        <f>F16+F20+F21</f>
        <v>29722</v>
      </c>
      <c r="G15" s="167" t="s">
        <v>228</v>
      </c>
      <c r="H15" s="158">
        <f>F15-E15</f>
        <v>17472</v>
      </c>
      <c r="I15" s="167"/>
    </row>
    <row r="16" spans="1:9" ht="21">
      <c r="A16" s="168"/>
      <c r="B16" s="164" t="s">
        <v>130</v>
      </c>
      <c r="C16" s="169"/>
      <c r="D16" s="166" t="s">
        <v>174</v>
      </c>
      <c r="E16" s="137">
        <v>2000</v>
      </c>
      <c r="F16" s="137">
        <v>651</v>
      </c>
      <c r="G16" s="171" t="s">
        <v>117</v>
      </c>
      <c r="H16" s="137">
        <f>E16-F16</f>
        <v>1349</v>
      </c>
      <c r="I16" s="171"/>
    </row>
    <row r="17" spans="1:9" ht="21">
      <c r="A17" s="168"/>
      <c r="B17" s="174" t="s">
        <v>218</v>
      </c>
      <c r="C17" s="169"/>
      <c r="D17" s="166" t="s">
        <v>203</v>
      </c>
      <c r="E17" s="137">
        <v>100</v>
      </c>
      <c r="F17" s="138">
        <v>0</v>
      </c>
      <c r="G17" s="171" t="s">
        <v>117</v>
      </c>
      <c r="H17" s="137">
        <f>E17</f>
        <v>100</v>
      </c>
      <c r="I17" s="171"/>
    </row>
    <row r="18" spans="1:9" ht="21">
      <c r="A18" s="168"/>
      <c r="B18" s="164" t="s">
        <v>220</v>
      </c>
      <c r="C18" s="169"/>
      <c r="D18" s="166" t="s">
        <v>204</v>
      </c>
      <c r="E18" s="137">
        <v>1000</v>
      </c>
      <c r="F18" s="138">
        <v>0</v>
      </c>
      <c r="G18" s="171" t="s">
        <v>117</v>
      </c>
      <c r="H18" s="137">
        <f>E18</f>
        <v>1000</v>
      </c>
      <c r="I18" s="171"/>
    </row>
    <row r="19" spans="1:9" ht="21">
      <c r="A19" s="168"/>
      <c r="B19" s="174" t="s">
        <v>219</v>
      </c>
      <c r="C19" s="175"/>
      <c r="D19" s="166" t="s">
        <v>103</v>
      </c>
      <c r="E19" s="137">
        <v>8000</v>
      </c>
      <c r="F19" s="137">
        <v>0</v>
      </c>
      <c r="G19" s="171" t="s">
        <v>117</v>
      </c>
      <c r="H19" s="137">
        <f>E19</f>
        <v>8000</v>
      </c>
      <c r="I19" s="171"/>
    </row>
    <row r="20" spans="1:9" ht="21">
      <c r="A20" s="168"/>
      <c r="B20" s="164" t="s">
        <v>221</v>
      </c>
      <c r="C20" s="175"/>
      <c r="D20" s="166" t="s">
        <v>205</v>
      </c>
      <c r="E20" s="138">
        <v>1000</v>
      </c>
      <c r="F20" s="137">
        <v>1711</v>
      </c>
      <c r="G20" s="171" t="s">
        <v>228</v>
      </c>
      <c r="H20" s="137">
        <f>F20-E20</f>
        <v>711</v>
      </c>
      <c r="I20" s="171"/>
    </row>
    <row r="21" spans="1:9" ht="21">
      <c r="A21" s="168"/>
      <c r="B21" s="164" t="s">
        <v>222</v>
      </c>
      <c r="C21" s="175"/>
      <c r="D21" s="166" t="s">
        <v>206</v>
      </c>
      <c r="E21" s="138">
        <v>150</v>
      </c>
      <c r="F21" s="137">
        <v>27360</v>
      </c>
      <c r="G21" s="171" t="s">
        <v>228</v>
      </c>
      <c r="H21" s="137">
        <f>F21-E21</f>
        <v>27210</v>
      </c>
      <c r="I21" s="171"/>
    </row>
    <row r="22" spans="1:9" ht="21">
      <c r="A22" s="168"/>
      <c r="B22" s="164" t="s">
        <v>207</v>
      </c>
      <c r="C22" s="175"/>
      <c r="D22" s="166" t="s">
        <v>208</v>
      </c>
      <c r="E22" s="138">
        <v>0</v>
      </c>
      <c r="F22" s="137">
        <v>0</v>
      </c>
      <c r="G22" s="171"/>
      <c r="H22" s="137"/>
      <c r="I22" s="171"/>
    </row>
    <row r="23" spans="1:9" ht="21">
      <c r="A23" s="163" t="s">
        <v>92</v>
      </c>
      <c r="B23" s="164"/>
      <c r="C23" s="165" t="s">
        <v>86</v>
      </c>
      <c r="D23" s="170" t="s">
        <v>30</v>
      </c>
      <c r="E23" s="136">
        <f>E24+E25</f>
        <v>60000</v>
      </c>
      <c r="F23" s="158">
        <f>F24+F25</f>
        <v>97076.92</v>
      </c>
      <c r="G23" s="167" t="s">
        <v>228</v>
      </c>
      <c r="H23" s="158">
        <f>F23-E23</f>
        <v>37076.92</v>
      </c>
      <c r="I23" s="167"/>
    </row>
    <row r="24" spans="1:11" ht="21">
      <c r="A24" s="168"/>
      <c r="B24" s="164" t="s">
        <v>93</v>
      </c>
      <c r="C24" s="169"/>
      <c r="D24" s="170" t="s">
        <v>102</v>
      </c>
      <c r="E24" s="137">
        <v>25000</v>
      </c>
      <c r="F24" s="137">
        <v>64776.92</v>
      </c>
      <c r="G24" s="171" t="s">
        <v>228</v>
      </c>
      <c r="H24" s="137">
        <f>F24-E24</f>
        <v>39776.92</v>
      </c>
      <c r="I24" s="171"/>
      <c r="K24" s="162">
        <f>H24-H25</f>
        <v>37076.92</v>
      </c>
    </row>
    <row r="25" spans="1:9" ht="21">
      <c r="A25" s="168"/>
      <c r="B25" s="176" t="s">
        <v>223</v>
      </c>
      <c r="C25" s="169"/>
      <c r="D25" s="170"/>
      <c r="E25" s="137">
        <v>35000</v>
      </c>
      <c r="F25" s="137">
        <v>32300</v>
      </c>
      <c r="G25" s="171" t="s">
        <v>117</v>
      </c>
      <c r="H25" s="137">
        <f>E25-F25</f>
        <v>2700</v>
      </c>
      <c r="I25" s="171"/>
    </row>
    <row r="26" spans="1:9" ht="21">
      <c r="A26" s="163" t="s">
        <v>151</v>
      </c>
      <c r="B26" s="164"/>
      <c r="C26" s="169"/>
      <c r="D26" s="170" t="s">
        <v>31</v>
      </c>
      <c r="E26" s="136">
        <f>SUM(E27)</f>
        <v>300000</v>
      </c>
      <c r="F26" s="158">
        <f>F27</f>
        <v>326770</v>
      </c>
      <c r="G26" s="167" t="s">
        <v>228</v>
      </c>
      <c r="H26" s="158">
        <f>F26-E26</f>
        <v>26770</v>
      </c>
      <c r="I26" s="167"/>
    </row>
    <row r="27" spans="1:9" ht="21">
      <c r="A27" s="168"/>
      <c r="B27" s="164" t="s">
        <v>152</v>
      </c>
      <c r="C27" s="169"/>
      <c r="D27" s="170" t="s">
        <v>154</v>
      </c>
      <c r="E27" s="137">
        <v>300000</v>
      </c>
      <c r="F27" s="137">
        <v>326770</v>
      </c>
      <c r="G27" s="171" t="s">
        <v>228</v>
      </c>
      <c r="H27" s="137">
        <f>H26</f>
        <v>26770</v>
      </c>
      <c r="I27" s="171"/>
    </row>
    <row r="28" spans="1:9" ht="21">
      <c r="A28" s="163" t="s">
        <v>94</v>
      </c>
      <c r="B28" s="164"/>
      <c r="C28" s="165" t="s">
        <v>86</v>
      </c>
      <c r="D28" s="170" t="s">
        <v>32</v>
      </c>
      <c r="E28" s="136">
        <f>SUM(E29:E30)</f>
        <v>101000</v>
      </c>
      <c r="F28" s="158">
        <f>F29+F30</f>
        <v>109100</v>
      </c>
      <c r="G28" s="167" t="s">
        <v>228</v>
      </c>
      <c r="H28" s="158">
        <f>F28-E28</f>
        <v>8100</v>
      </c>
      <c r="I28" s="167"/>
    </row>
    <row r="29" spans="1:9" ht="21">
      <c r="A29" s="163"/>
      <c r="B29" s="164" t="s">
        <v>95</v>
      </c>
      <c r="C29" s="169"/>
      <c r="D29" s="170" t="s">
        <v>101</v>
      </c>
      <c r="E29" s="137">
        <v>100000</v>
      </c>
      <c r="F29" s="137">
        <f>106700</f>
        <v>106700</v>
      </c>
      <c r="G29" s="171" t="s">
        <v>228</v>
      </c>
      <c r="H29" s="137">
        <f>F29-E29</f>
        <v>6700</v>
      </c>
      <c r="I29" s="171"/>
    </row>
    <row r="30" spans="1:9" ht="21">
      <c r="A30" s="163"/>
      <c r="B30" s="164" t="s">
        <v>224</v>
      </c>
      <c r="C30" s="169"/>
      <c r="D30" s="170" t="s">
        <v>100</v>
      </c>
      <c r="E30" s="137">
        <v>1000</v>
      </c>
      <c r="F30" s="137">
        <v>2400</v>
      </c>
      <c r="G30" s="171" t="s">
        <v>117</v>
      </c>
      <c r="H30" s="137">
        <f>F30-E30</f>
        <v>1400</v>
      </c>
      <c r="I30" s="171"/>
    </row>
    <row r="31" spans="1:9" ht="21">
      <c r="A31" s="163" t="s">
        <v>96</v>
      </c>
      <c r="B31" s="164"/>
      <c r="C31" s="169"/>
      <c r="D31" s="166"/>
      <c r="E31" s="137"/>
      <c r="F31" s="137"/>
      <c r="G31" s="171"/>
      <c r="H31" s="137"/>
      <c r="I31" s="171"/>
    </row>
    <row r="32" spans="1:9" ht="21">
      <c r="A32" s="163" t="s">
        <v>82</v>
      </c>
      <c r="B32" s="164"/>
      <c r="C32" s="165" t="s">
        <v>86</v>
      </c>
      <c r="D32" s="197">
        <v>1000</v>
      </c>
      <c r="E32" s="140">
        <f>SUM(E33:E40)</f>
        <v>7410000</v>
      </c>
      <c r="F32" s="159">
        <v>6869497.7</v>
      </c>
      <c r="G32" s="167" t="s">
        <v>117</v>
      </c>
      <c r="H32" s="159">
        <f>E32-F32</f>
        <v>540502.2999999998</v>
      </c>
      <c r="I32" s="167"/>
    </row>
    <row r="33" spans="1:9" ht="21">
      <c r="A33" s="163"/>
      <c r="B33" s="164" t="s">
        <v>209</v>
      </c>
      <c r="C33" s="165"/>
      <c r="D33" s="198">
        <v>1001</v>
      </c>
      <c r="E33" s="138">
        <v>0</v>
      </c>
      <c r="F33" s="138">
        <v>0</v>
      </c>
      <c r="G33" s="171"/>
      <c r="H33" s="138"/>
      <c r="I33" s="171"/>
    </row>
    <row r="34" spans="1:11" ht="21">
      <c r="A34" s="163"/>
      <c r="B34" s="164" t="s">
        <v>210</v>
      </c>
      <c r="C34" s="169"/>
      <c r="D34" s="198">
        <v>1002</v>
      </c>
      <c r="E34" s="138">
        <v>4590000</v>
      </c>
      <c r="F34" s="138">
        <v>4018012.9</v>
      </c>
      <c r="G34" s="171" t="s">
        <v>117</v>
      </c>
      <c r="H34" s="138">
        <f>E34-F34</f>
        <v>571987.1000000001</v>
      </c>
      <c r="I34" s="171"/>
      <c r="K34" s="162">
        <f>F34+F35+F36+F37+F38+F39+F40</f>
        <v>6856751.990000001</v>
      </c>
    </row>
    <row r="35" spans="1:11" ht="21">
      <c r="A35" s="168"/>
      <c r="B35" s="164" t="s">
        <v>211</v>
      </c>
      <c r="C35" s="169"/>
      <c r="D35" s="198">
        <v>1005</v>
      </c>
      <c r="E35" s="138">
        <v>500000</v>
      </c>
      <c r="F35" s="138">
        <v>563284.43</v>
      </c>
      <c r="G35" s="171" t="s">
        <v>228</v>
      </c>
      <c r="H35" s="138">
        <f>F35-E35</f>
        <v>63284.43000000005</v>
      </c>
      <c r="I35" s="171"/>
      <c r="K35" s="162">
        <f>F32-K34</f>
        <v>12745.709999999031</v>
      </c>
    </row>
    <row r="36" spans="1:9" ht="21">
      <c r="A36" s="168"/>
      <c r="B36" s="164" t="s">
        <v>212</v>
      </c>
      <c r="C36" s="169"/>
      <c r="D36" s="198">
        <v>1006</v>
      </c>
      <c r="E36" s="137">
        <v>750000</v>
      </c>
      <c r="F36" s="137">
        <v>1104698.15</v>
      </c>
      <c r="G36" s="171" t="s">
        <v>228</v>
      </c>
      <c r="H36" s="137">
        <f>F36-E36</f>
        <v>354698.1499999999</v>
      </c>
      <c r="I36" s="171"/>
    </row>
    <row r="37" spans="1:9" ht="21">
      <c r="A37" s="168"/>
      <c r="B37" s="164" t="s">
        <v>213</v>
      </c>
      <c r="C37" s="169"/>
      <c r="D37" s="198">
        <v>1010</v>
      </c>
      <c r="E37" s="137">
        <v>10000</v>
      </c>
      <c r="F37" s="137">
        <v>36893.95</v>
      </c>
      <c r="G37" s="171" t="s">
        <v>228</v>
      </c>
      <c r="H37" s="137">
        <f>F37-E37</f>
        <v>26893.949999999997</v>
      </c>
      <c r="I37" s="171"/>
    </row>
    <row r="38" spans="1:9" ht="21">
      <c r="A38" s="168"/>
      <c r="B38" s="164" t="s">
        <v>153</v>
      </c>
      <c r="C38" s="169"/>
      <c r="D38" s="197">
        <v>1011</v>
      </c>
      <c r="E38" s="137">
        <v>10000</v>
      </c>
      <c r="F38" s="137">
        <v>26776.49</v>
      </c>
      <c r="G38" s="171" t="s">
        <v>228</v>
      </c>
      <c r="H38" s="137">
        <f>F38-E38</f>
        <v>16776.49</v>
      </c>
      <c r="I38" s="171"/>
    </row>
    <row r="39" spans="1:9" ht="21">
      <c r="A39" s="168"/>
      <c r="B39" s="164" t="s">
        <v>214</v>
      </c>
      <c r="C39" s="169"/>
      <c r="D39" s="198">
        <v>1013</v>
      </c>
      <c r="E39" s="137">
        <v>50000</v>
      </c>
      <c r="F39" s="137">
        <v>53044</v>
      </c>
      <c r="G39" s="171" t="s">
        <v>228</v>
      </c>
      <c r="H39" s="137">
        <f>F39-E39</f>
        <v>3044</v>
      </c>
      <c r="I39" s="171"/>
    </row>
    <row r="40" spans="1:9" ht="21">
      <c r="A40" s="168"/>
      <c r="B40" s="164" t="s">
        <v>225</v>
      </c>
      <c r="C40" s="169"/>
      <c r="D40" s="197">
        <v>1016</v>
      </c>
      <c r="E40" s="137">
        <v>1500000</v>
      </c>
      <c r="F40" s="137">
        <v>1054042.07</v>
      </c>
      <c r="G40" s="171" t="s">
        <v>117</v>
      </c>
      <c r="H40" s="137">
        <f>E40-F40</f>
        <v>445957.92999999993</v>
      </c>
      <c r="I40" s="171"/>
    </row>
    <row r="41" spans="1:9" ht="21">
      <c r="A41" s="168"/>
      <c r="B41" s="164" t="s">
        <v>240</v>
      </c>
      <c r="C41" s="169"/>
      <c r="D41" s="197"/>
      <c r="E41" s="137">
        <v>57000</v>
      </c>
      <c r="F41" s="137">
        <v>12745.71</v>
      </c>
      <c r="G41" s="171" t="s">
        <v>117</v>
      </c>
      <c r="H41" s="137">
        <f>E41-F41</f>
        <v>44254.29</v>
      </c>
      <c r="I41" s="171"/>
    </row>
    <row r="42" spans="1:10" ht="21">
      <c r="A42" s="163" t="s">
        <v>97</v>
      </c>
      <c r="B42" s="164"/>
      <c r="C42" s="169"/>
      <c r="D42" s="197"/>
      <c r="E42" s="137"/>
      <c r="F42" s="137"/>
      <c r="G42" s="171"/>
      <c r="H42" s="137"/>
      <c r="I42" s="171"/>
      <c r="J42" s="2"/>
    </row>
    <row r="43" spans="1:10" ht="21.75" thickBot="1">
      <c r="A43" s="163" t="s">
        <v>98</v>
      </c>
      <c r="B43" s="164"/>
      <c r="C43" s="165"/>
      <c r="D43" s="197">
        <v>2000</v>
      </c>
      <c r="E43" s="142">
        <v>9917863</v>
      </c>
      <c r="F43" s="160">
        <v>8327529.2</v>
      </c>
      <c r="G43" s="178"/>
      <c r="H43" s="160">
        <f>E43-F43</f>
        <v>1590333.7999999998</v>
      </c>
      <c r="I43" s="178"/>
      <c r="J43" s="2"/>
    </row>
    <row r="44" spans="1:9" ht="21.75" thickTop="1">
      <c r="A44" s="163"/>
      <c r="B44" s="164" t="s">
        <v>99</v>
      </c>
      <c r="C44" s="165" t="s">
        <v>86</v>
      </c>
      <c r="D44" s="198">
        <v>2002</v>
      </c>
      <c r="E44" s="141">
        <v>9917863</v>
      </c>
      <c r="F44" s="139">
        <f>F43</f>
        <v>8327529.2</v>
      </c>
      <c r="G44" s="173"/>
      <c r="H44" s="139">
        <f>H43</f>
        <v>1590333.7999999998</v>
      </c>
      <c r="I44" s="173"/>
    </row>
    <row r="45" spans="1:11" ht="23.25">
      <c r="A45" s="179"/>
      <c r="B45" s="180" t="s">
        <v>175</v>
      </c>
      <c r="C45" s="180"/>
      <c r="D45" s="199">
        <v>2003</v>
      </c>
      <c r="E45" s="158">
        <v>9917863</v>
      </c>
      <c r="F45" s="139">
        <f>F44</f>
        <v>8327529.2</v>
      </c>
      <c r="G45" s="167"/>
      <c r="H45" s="158">
        <f>H44</f>
        <v>1590333.7999999998</v>
      </c>
      <c r="I45" s="167"/>
      <c r="K45" s="27"/>
    </row>
    <row r="46" spans="1:9" ht="21.75" thickBot="1">
      <c r="A46" s="164"/>
      <c r="B46" s="182" t="s">
        <v>239</v>
      </c>
      <c r="C46" s="164"/>
      <c r="D46" s="181"/>
      <c r="E46" s="142">
        <f>E8</f>
        <v>18000000</v>
      </c>
      <c r="F46" s="142">
        <f>F45+F32+F28+F26+F23+F15+F10</f>
        <v>15910021.07</v>
      </c>
      <c r="G46" s="207"/>
      <c r="H46" s="142">
        <f>E46-F46</f>
        <v>2089978.9299999997</v>
      </c>
      <c r="I46" s="207"/>
    </row>
    <row r="47" spans="1:9" ht="21.75" thickTop="1">
      <c r="A47" s="164"/>
      <c r="B47" s="164"/>
      <c r="C47" s="164"/>
      <c r="D47" s="181"/>
      <c r="E47" s="157"/>
      <c r="F47" s="157"/>
      <c r="G47" s="181"/>
      <c r="H47" s="157"/>
      <c r="I47" s="181"/>
    </row>
    <row r="48" spans="1:9" ht="21">
      <c r="A48" s="164"/>
      <c r="B48" s="164"/>
      <c r="C48" s="164"/>
      <c r="D48" s="181"/>
      <c r="E48" s="157"/>
      <c r="F48" s="157"/>
      <c r="G48" s="181"/>
      <c r="H48" s="157"/>
      <c r="I48" s="181"/>
    </row>
    <row r="49" spans="1:9" ht="23.25">
      <c r="A49" s="241" t="s">
        <v>155</v>
      </c>
      <c r="B49" s="241"/>
      <c r="C49" s="241"/>
      <c r="D49" s="241"/>
      <c r="E49" s="241"/>
      <c r="F49" s="241"/>
      <c r="G49" s="241"/>
      <c r="H49" s="241"/>
      <c r="I49" s="241"/>
    </row>
    <row r="50" spans="1:9" ht="18">
      <c r="A50" s="183"/>
      <c r="B50" s="162"/>
      <c r="C50" s="184"/>
      <c r="D50" s="185"/>
      <c r="E50" s="186"/>
      <c r="F50" s="186"/>
      <c r="G50" s="185"/>
      <c r="H50" s="186"/>
      <c r="I50" s="185"/>
    </row>
    <row r="51" spans="1:9" ht="21">
      <c r="A51" s="242" t="s">
        <v>27</v>
      </c>
      <c r="B51" s="239"/>
      <c r="C51" s="239"/>
      <c r="D51" s="188" t="s">
        <v>67</v>
      </c>
      <c r="E51" s="187" t="s">
        <v>0</v>
      </c>
      <c r="F51" s="187" t="s">
        <v>13</v>
      </c>
      <c r="G51" s="189" t="s">
        <v>2</v>
      </c>
      <c r="H51" s="239" t="s">
        <v>3</v>
      </c>
      <c r="I51" s="240"/>
    </row>
    <row r="52" spans="1:9" ht="21">
      <c r="A52" s="190"/>
      <c r="B52" s="191"/>
      <c r="C52" s="191"/>
      <c r="D52" s="192"/>
      <c r="E52" s="191"/>
      <c r="F52" s="191"/>
      <c r="G52" s="193" t="s">
        <v>4</v>
      </c>
      <c r="H52" s="235" t="s">
        <v>5</v>
      </c>
      <c r="I52" s="236"/>
    </row>
    <row r="53" spans="1:9" ht="21">
      <c r="A53" s="163" t="s">
        <v>25</v>
      </c>
      <c r="B53" s="164"/>
      <c r="C53" s="165" t="s">
        <v>87</v>
      </c>
      <c r="D53" s="171"/>
      <c r="E53" s="137">
        <f>E67+E66+E65+E63+E62+E61+E60+E59+E58+E56+E55</f>
        <v>18000000</v>
      </c>
      <c r="F53" s="137">
        <f>F54+F64+F67</f>
        <v>14301498.3</v>
      </c>
      <c r="G53" s="171"/>
      <c r="H53" s="137">
        <f>E53-F53</f>
        <v>3698501.6999999993</v>
      </c>
      <c r="I53" s="171"/>
    </row>
    <row r="54" spans="1:9" ht="21">
      <c r="A54" s="163" t="s">
        <v>104</v>
      </c>
      <c r="B54" s="164"/>
      <c r="C54" s="165" t="s">
        <v>86</v>
      </c>
      <c r="D54" s="171"/>
      <c r="E54" s="158">
        <f>E55+E56+E58+E59+E60+E61+E62+E63</f>
        <v>11649900</v>
      </c>
      <c r="F54" s="158">
        <f>F55+F56+F58+F59+F60+F61+F62+F63</f>
        <v>9842328.3</v>
      </c>
      <c r="G54" s="167"/>
      <c r="H54" s="158">
        <f>E54-F54</f>
        <v>1807571.6999999993</v>
      </c>
      <c r="I54" s="167"/>
    </row>
    <row r="55" spans="1:11" ht="21">
      <c r="A55" s="168"/>
      <c r="B55" s="164" t="s">
        <v>105</v>
      </c>
      <c r="C55" s="169"/>
      <c r="D55" s="166" t="s">
        <v>119</v>
      </c>
      <c r="E55" s="137">
        <v>640156</v>
      </c>
      <c r="F55" s="137">
        <v>334480.6</v>
      </c>
      <c r="G55" s="171"/>
      <c r="H55" s="137">
        <f>E55-F55</f>
        <v>305675.4</v>
      </c>
      <c r="I55" s="171"/>
      <c r="K55" s="205">
        <v>3928471.7</v>
      </c>
    </row>
    <row r="56" spans="1:11" ht="21">
      <c r="A56" s="168"/>
      <c r="B56" s="164" t="s">
        <v>106</v>
      </c>
      <c r="C56" s="169"/>
      <c r="D56" s="171">
        <v>100</v>
      </c>
      <c r="E56" s="137">
        <v>2275868</v>
      </c>
      <c r="F56" s="137">
        <v>1813900.07</v>
      </c>
      <c r="G56" s="171"/>
      <c r="H56" s="137">
        <f>E56-F56</f>
        <v>461967.92999999993</v>
      </c>
      <c r="I56" s="171"/>
      <c r="K56" s="205">
        <f>K55-H53</f>
        <v>229970.00000000093</v>
      </c>
    </row>
    <row r="57" spans="1:9" ht="21">
      <c r="A57" s="168"/>
      <c r="B57" s="164" t="s">
        <v>107</v>
      </c>
      <c r="C57" s="169"/>
      <c r="D57" s="171">
        <v>120</v>
      </c>
      <c r="E57" s="138">
        <v>0</v>
      </c>
      <c r="F57" s="138">
        <v>0</v>
      </c>
      <c r="G57" s="171"/>
      <c r="H57" s="138"/>
      <c r="I57" s="171"/>
    </row>
    <row r="58" spans="1:9" ht="21">
      <c r="A58" s="168"/>
      <c r="B58" s="164" t="s">
        <v>108</v>
      </c>
      <c r="C58" s="164"/>
      <c r="D58" s="171">
        <v>130</v>
      </c>
      <c r="E58" s="137">
        <v>912000</v>
      </c>
      <c r="F58" s="137">
        <v>786938.7</v>
      </c>
      <c r="G58" s="171"/>
      <c r="H58" s="137">
        <f aca="true" t="shared" si="0" ref="H58:H63">E58-F58</f>
        <v>125061.30000000005</v>
      </c>
      <c r="I58" s="171"/>
    </row>
    <row r="59" spans="1:9" ht="17.25" customHeight="1">
      <c r="A59" s="168"/>
      <c r="B59" s="164" t="s">
        <v>109</v>
      </c>
      <c r="C59" s="164"/>
      <c r="D59" s="177">
        <v>200</v>
      </c>
      <c r="E59" s="194">
        <v>2046212</v>
      </c>
      <c r="F59" s="194">
        <v>1850189.5</v>
      </c>
      <c r="G59" s="177"/>
      <c r="H59" s="137">
        <f t="shared" si="0"/>
        <v>196022.5</v>
      </c>
      <c r="I59" s="171"/>
    </row>
    <row r="60" spans="1:9" ht="21">
      <c r="A60" s="168"/>
      <c r="B60" s="164" t="s">
        <v>110</v>
      </c>
      <c r="C60" s="169"/>
      <c r="D60" s="171">
        <v>250</v>
      </c>
      <c r="E60" s="137">
        <v>2410960</v>
      </c>
      <c r="F60" s="137">
        <v>2002705.16</v>
      </c>
      <c r="G60" s="171"/>
      <c r="H60" s="137">
        <f t="shared" si="0"/>
        <v>408254.8400000001</v>
      </c>
      <c r="I60" s="171"/>
    </row>
    <row r="61" spans="1:9" ht="21">
      <c r="A61" s="168"/>
      <c r="B61" s="164" t="s">
        <v>111</v>
      </c>
      <c r="C61" s="169"/>
      <c r="D61" s="171">
        <v>270</v>
      </c>
      <c r="E61" s="137">
        <v>1626704</v>
      </c>
      <c r="F61" s="137">
        <v>1507834.51</v>
      </c>
      <c r="G61" s="171"/>
      <c r="H61" s="137">
        <f t="shared" si="0"/>
        <v>118869.48999999999</v>
      </c>
      <c r="I61" s="171"/>
    </row>
    <row r="62" spans="1:9" ht="21">
      <c r="A62" s="168"/>
      <c r="B62" s="164" t="s">
        <v>112</v>
      </c>
      <c r="C62" s="169"/>
      <c r="D62" s="171">
        <v>300</v>
      </c>
      <c r="E62" s="137">
        <v>319800</v>
      </c>
      <c r="F62" s="137">
        <v>255525.29</v>
      </c>
      <c r="G62" s="171"/>
      <c r="H62" s="137">
        <f t="shared" si="0"/>
        <v>64274.70999999999</v>
      </c>
      <c r="I62" s="171"/>
    </row>
    <row r="63" spans="1:9" ht="21">
      <c r="A63" s="168"/>
      <c r="B63" s="164" t="s">
        <v>113</v>
      </c>
      <c r="C63" s="169"/>
      <c r="D63" s="171">
        <v>400</v>
      </c>
      <c r="E63" s="137">
        <v>1418200</v>
      </c>
      <c r="F63" s="137">
        <v>1290754.47</v>
      </c>
      <c r="G63" s="171"/>
      <c r="H63" s="137">
        <f t="shared" si="0"/>
        <v>127445.53000000003</v>
      </c>
      <c r="I63" s="171"/>
    </row>
    <row r="64" spans="1:9" ht="21">
      <c r="A64" s="163" t="s">
        <v>114</v>
      </c>
      <c r="B64" s="164"/>
      <c r="C64" s="165" t="s">
        <v>86</v>
      </c>
      <c r="D64" s="171"/>
      <c r="E64" s="158">
        <f>E65+E66</f>
        <v>3695100</v>
      </c>
      <c r="F64" s="158">
        <f>F65+F66</f>
        <v>2121670</v>
      </c>
      <c r="G64" s="167"/>
      <c r="H64" s="158">
        <f>H66+H65</f>
        <v>1573430</v>
      </c>
      <c r="I64" s="167"/>
    </row>
    <row r="65" spans="1:9" ht="21">
      <c r="A65" s="168"/>
      <c r="B65" s="164" t="s">
        <v>115</v>
      </c>
      <c r="C65" s="169"/>
      <c r="D65" s="171">
        <v>450</v>
      </c>
      <c r="E65" s="137">
        <v>115100</v>
      </c>
      <c r="F65" s="137">
        <v>100050</v>
      </c>
      <c r="G65" s="171"/>
      <c r="H65" s="161">
        <f>E65-F65</f>
        <v>15050</v>
      </c>
      <c r="I65" s="172"/>
    </row>
    <row r="66" spans="1:9" ht="21">
      <c r="A66" s="168"/>
      <c r="B66" s="164" t="s">
        <v>116</v>
      </c>
      <c r="C66" s="169"/>
      <c r="D66" s="173">
        <v>500</v>
      </c>
      <c r="E66" s="139">
        <v>3580000</v>
      </c>
      <c r="F66" s="137">
        <v>2021620</v>
      </c>
      <c r="G66" s="171"/>
      <c r="H66" s="137">
        <f>E66-F66</f>
        <v>1558380</v>
      </c>
      <c r="I66" s="171"/>
    </row>
    <row r="67" spans="1:9" ht="21">
      <c r="A67" s="164"/>
      <c r="B67" s="195" t="s">
        <v>226</v>
      </c>
      <c r="C67" s="164"/>
      <c r="D67" s="167">
        <v>550</v>
      </c>
      <c r="E67" s="139">
        <v>2655000</v>
      </c>
      <c r="F67" s="167">
        <v>2337500</v>
      </c>
      <c r="G67" s="158"/>
      <c r="H67" s="167">
        <f>E67-F67</f>
        <v>317500</v>
      </c>
      <c r="I67" s="196"/>
    </row>
    <row r="68" spans="2:9" ht="18">
      <c r="B68" s="2"/>
      <c r="C68" s="2"/>
      <c r="D68" s="2"/>
      <c r="E68" s="4"/>
      <c r="F68" s="4"/>
      <c r="G68" s="208"/>
      <c r="H68" s="4"/>
      <c r="I68" s="208"/>
    </row>
    <row r="69" spans="2:9" ht="24" thickBot="1">
      <c r="B69" s="63" t="s">
        <v>250</v>
      </c>
      <c r="C69" s="2"/>
      <c r="D69" s="2"/>
      <c r="E69" s="210">
        <f>E53</f>
        <v>18000000</v>
      </c>
      <c r="F69" s="212">
        <f>F53</f>
        <v>14301498.3</v>
      </c>
      <c r="G69" s="211" t="s">
        <v>117</v>
      </c>
      <c r="H69" s="212">
        <f>E69-F69</f>
        <v>3698501.6999999993</v>
      </c>
      <c r="I69" s="209"/>
    </row>
    <row r="70" spans="2:9" ht="18.75" thickTop="1">
      <c r="B70" s="2"/>
      <c r="C70" s="2"/>
      <c r="D70" s="2"/>
      <c r="E70" s="32"/>
      <c r="F70" s="32"/>
      <c r="G70" s="33"/>
      <c r="H70" s="32"/>
      <c r="I70" s="33"/>
    </row>
    <row r="71" spans="2:9" ht="18">
      <c r="B71" s="2"/>
      <c r="C71" s="2"/>
      <c r="D71" s="2"/>
      <c r="E71" s="32"/>
      <c r="F71" s="32"/>
      <c r="G71" s="33"/>
      <c r="H71" s="32"/>
      <c r="I71" s="33"/>
    </row>
    <row r="72" spans="2:9" ht="18">
      <c r="B72" s="2"/>
      <c r="C72" s="2"/>
      <c r="E72" s="32"/>
      <c r="F72" s="32"/>
      <c r="G72" s="33"/>
      <c r="H72" s="32"/>
      <c r="I72" s="33"/>
    </row>
    <row r="73" spans="4:8" ht="23.25">
      <c r="D73" s="52"/>
      <c r="E73" s="25"/>
      <c r="H73" s="206"/>
    </row>
    <row r="74" spans="1:9" ht="21.75" customHeight="1">
      <c r="A74" s="25"/>
      <c r="B74" s="25"/>
      <c r="C74" s="52"/>
      <c r="D74" s="52"/>
      <c r="E74" s="52"/>
      <c r="F74" s="25"/>
      <c r="G74" s="25"/>
      <c r="H74" s="25"/>
      <c r="I74" s="25"/>
    </row>
    <row r="75" spans="1:9" ht="21.75" customHeight="1">
      <c r="A75" s="25"/>
      <c r="B75" s="25"/>
      <c r="C75" s="52"/>
      <c r="D75" s="52"/>
      <c r="E75" s="52"/>
      <c r="F75" s="25"/>
      <c r="G75" s="25"/>
      <c r="H75" s="25"/>
      <c r="I75" s="25"/>
    </row>
    <row r="76" spans="1:9" ht="23.25">
      <c r="A76" s="25"/>
      <c r="B76" s="25"/>
      <c r="C76" s="52"/>
      <c r="E76" s="52"/>
      <c r="F76" s="25"/>
      <c r="G76" s="25"/>
      <c r="H76" s="25"/>
      <c r="I76" s="25"/>
    </row>
  </sheetData>
  <mergeCells count="10">
    <mergeCell ref="H52:I52"/>
    <mergeCell ref="H7:I7"/>
    <mergeCell ref="H51:I51"/>
    <mergeCell ref="A49:I49"/>
    <mergeCell ref="A51:C51"/>
    <mergeCell ref="A2:I2"/>
    <mergeCell ref="A3:I3"/>
    <mergeCell ref="A4:I4"/>
    <mergeCell ref="H6:I6"/>
    <mergeCell ref="A6:C6"/>
  </mergeCells>
  <printOptions/>
  <pageMargins left="0.49" right="0.14" top="0.16" bottom="0.5" header="0.07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35"/>
  <sheetViews>
    <sheetView workbookViewId="0" topLeftCell="A19">
      <selection activeCell="M30" sqref="M30"/>
    </sheetView>
  </sheetViews>
  <sheetFormatPr defaultColWidth="9.140625" defaultRowHeight="21.75"/>
  <cols>
    <col min="1" max="1" width="3.421875" style="12" customWidth="1"/>
    <col min="2" max="2" width="22.8515625" style="12" customWidth="1"/>
    <col min="3" max="3" width="11.421875" style="12" customWidth="1"/>
    <col min="4" max="4" width="3.00390625" style="12" customWidth="1"/>
    <col min="5" max="5" width="11.7109375" style="12" customWidth="1"/>
    <col min="6" max="6" width="2.8515625" style="12" customWidth="1"/>
    <col min="7" max="7" width="7.421875" style="12" customWidth="1"/>
    <col min="8" max="8" width="3.7109375" style="12" customWidth="1"/>
    <col min="9" max="9" width="11.421875" style="12" customWidth="1"/>
    <col min="10" max="10" width="3.57421875" style="12" customWidth="1"/>
    <col min="11" max="11" width="3.140625" style="12" customWidth="1"/>
    <col min="12" max="12" width="11.57421875" style="12" customWidth="1"/>
    <col min="13" max="13" width="11.00390625" style="12" customWidth="1"/>
    <col min="14" max="14" width="2.7109375" style="12" customWidth="1"/>
    <col min="15" max="15" width="19.00390625" style="12" customWidth="1"/>
    <col min="16" max="16384" width="9.140625" style="12" customWidth="1"/>
  </cols>
  <sheetData>
    <row r="1" spans="1:14" s="39" customFormat="1" ht="21">
      <c r="A1" s="245" t="s">
        <v>241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s="39" customFormat="1" ht="21">
      <c r="A2" s="245" t="s">
        <v>40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</row>
    <row r="3" spans="1:14" s="39" customFormat="1" ht="21">
      <c r="A3" s="245" t="s">
        <v>242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</row>
    <row r="5" spans="1:14" ht="21">
      <c r="A5" s="243" t="s">
        <v>41</v>
      </c>
      <c r="B5" s="244"/>
      <c r="C5" s="243" t="s">
        <v>42</v>
      </c>
      <c r="D5" s="244"/>
      <c r="E5" s="243" t="s">
        <v>44</v>
      </c>
      <c r="F5" s="244"/>
      <c r="G5" s="243" t="s">
        <v>46</v>
      </c>
      <c r="H5" s="244"/>
      <c r="I5" s="243" t="s">
        <v>47</v>
      </c>
      <c r="J5" s="244"/>
      <c r="K5" s="243" t="s">
        <v>49</v>
      </c>
      <c r="L5" s="244"/>
      <c r="M5" s="243" t="s">
        <v>50</v>
      </c>
      <c r="N5" s="244"/>
    </row>
    <row r="6" spans="1:14" ht="21">
      <c r="A6" s="14"/>
      <c r="B6" s="15"/>
      <c r="C6" s="247" t="s">
        <v>43</v>
      </c>
      <c r="D6" s="248"/>
      <c r="E6" s="247" t="s">
        <v>45</v>
      </c>
      <c r="F6" s="248"/>
      <c r="G6" s="247" t="s">
        <v>45</v>
      </c>
      <c r="H6" s="248"/>
      <c r="I6" s="247" t="s">
        <v>48</v>
      </c>
      <c r="J6" s="248"/>
      <c r="K6" s="14"/>
      <c r="L6" s="15"/>
      <c r="M6" s="14"/>
      <c r="N6" s="15"/>
    </row>
    <row r="7" spans="1:14" ht="21">
      <c r="A7" s="20" t="s">
        <v>51</v>
      </c>
      <c r="B7" s="13" t="s">
        <v>52</v>
      </c>
      <c r="C7" s="200"/>
      <c r="D7" s="13"/>
      <c r="E7" s="200"/>
      <c r="F7" s="200"/>
      <c r="G7" s="200"/>
      <c r="H7" s="200"/>
      <c r="I7" s="200"/>
      <c r="K7" s="20" t="s">
        <v>55</v>
      </c>
      <c r="L7" s="13" t="s">
        <v>56</v>
      </c>
      <c r="M7" s="18">
        <v>4754059</v>
      </c>
      <c r="N7" s="13"/>
    </row>
    <row r="8" spans="1:14" ht="21">
      <c r="A8" s="21"/>
      <c r="B8" s="16" t="s">
        <v>53</v>
      </c>
      <c r="C8" s="201">
        <v>3550200</v>
      </c>
      <c r="D8" s="17"/>
      <c r="E8" s="201"/>
      <c r="F8" s="201"/>
      <c r="G8" s="201"/>
      <c r="H8" s="201"/>
      <c r="I8" s="201">
        <f>C8</f>
        <v>3550200</v>
      </c>
      <c r="J8" s="17"/>
      <c r="K8" s="21"/>
      <c r="L8" s="16" t="s">
        <v>57</v>
      </c>
      <c r="M8" s="18"/>
      <c r="N8" s="16"/>
    </row>
    <row r="9" spans="1:14" ht="21">
      <c r="A9" s="21"/>
      <c r="B9" s="16" t="s">
        <v>54</v>
      </c>
      <c r="C9" s="202">
        <v>963683</v>
      </c>
      <c r="D9" s="17"/>
      <c r="E9" s="202">
        <v>1906000</v>
      </c>
      <c r="F9" s="201"/>
      <c r="G9" s="201"/>
      <c r="H9" s="201"/>
      <c r="I9" s="202">
        <f>C9+E9</f>
        <v>2869683</v>
      </c>
      <c r="J9" s="17"/>
      <c r="K9" s="21"/>
      <c r="L9" s="16" t="s">
        <v>58</v>
      </c>
      <c r="M9" s="18"/>
      <c r="N9" s="16"/>
    </row>
    <row r="10" spans="1:14" ht="21">
      <c r="A10" s="21"/>
      <c r="B10" s="16"/>
      <c r="C10" s="202"/>
      <c r="D10" s="17"/>
      <c r="E10" s="201"/>
      <c r="F10" s="201"/>
      <c r="G10" s="201"/>
      <c r="H10" s="201"/>
      <c r="I10" s="202"/>
      <c r="J10" s="17"/>
      <c r="K10" s="21"/>
      <c r="L10" s="16" t="s">
        <v>12</v>
      </c>
      <c r="M10" s="18"/>
      <c r="N10" s="16"/>
    </row>
    <row r="11" spans="1:14" ht="21">
      <c r="A11" s="21"/>
      <c r="B11" s="16"/>
      <c r="C11" s="202"/>
      <c r="E11" s="202"/>
      <c r="F11" s="202"/>
      <c r="G11" s="202"/>
      <c r="H11" s="202"/>
      <c r="I11" s="202"/>
      <c r="K11" s="21"/>
      <c r="L11" s="16" t="s">
        <v>60</v>
      </c>
      <c r="M11" s="18"/>
      <c r="N11" s="16"/>
    </row>
    <row r="12" spans="1:14" ht="21">
      <c r="A12" s="21"/>
      <c r="B12" s="16"/>
      <c r="C12" s="202"/>
      <c r="E12" s="202"/>
      <c r="F12" s="202"/>
      <c r="G12" s="202"/>
      <c r="H12" s="202"/>
      <c r="I12" s="202"/>
      <c r="K12" s="21"/>
      <c r="L12" s="16" t="s">
        <v>12</v>
      </c>
      <c r="M12" s="18">
        <v>751383</v>
      </c>
      <c r="N12" s="16"/>
    </row>
    <row r="13" spans="1:15" ht="21">
      <c r="A13" s="21" t="s">
        <v>59</v>
      </c>
      <c r="B13" s="16" t="s">
        <v>61</v>
      </c>
      <c r="C13" s="202"/>
      <c r="D13" s="16"/>
      <c r="E13" s="202"/>
      <c r="F13" s="202"/>
      <c r="G13" s="202"/>
      <c r="H13" s="202"/>
      <c r="I13" s="202"/>
      <c r="J13" s="16"/>
      <c r="K13" s="21"/>
      <c r="L13" s="16" t="s">
        <v>131</v>
      </c>
      <c r="M13" s="18"/>
      <c r="N13" s="16"/>
      <c r="O13" s="204"/>
    </row>
    <row r="14" spans="1:15" ht="21">
      <c r="A14" s="16"/>
      <c r="B14" s="16" t="s">
        <v>132</v>
      </c>
      <c r="C14" s="202">
        <v>1849305</v>
      </c>
      <c r="D14" s="21"/>
      <c r="E14" s="202">
        <v>100050</v>
      </c>
      <c r="F14" s="201"/>
      <c r="G14" s="201"/>
      <c r="H14" s="201"/>
      <c r="I14" s="202">
        <f>C14+E14</f>
        <v>1949355</v>
      </c>
      <c r="J14" s="21"/>
      <c r="K14" s="16"/>
      <c r="L14" s="16" t="s">
        <v>158</v>
      </c>
      <c r="M14" s="18"/>
      <c r="N14" s="16"/>
      <c r="O14" s="204"/>
    </row>
    <row r="15" spans="1:15" ht="21">
      <c r="A15" s="16"/>
      <c r="B15" s="16" t="s">
        <v>63</v>
      </c>
      <c r="C15" s="202">
        <v>45000</v>
      </c>
      <c r="D15" s="21"/>
      <c r="E15" s="201"/>
      <c r="F15" s="201"/>
      <c r="G15" s="201"/>
      <c r="H15" s="201"/>
      <c r="I15" s="202">
        <f>C15</f>
        <v>45000</v>
      </c>
      <c r="J15" s="21"/>
      <c r="K15" s="16"/>
      <c r="L15" s="16" t="s">
        <v>159</v>
      </c>
      <c r="M15" s="18">
        <v>3552296</v>
      </c>
      <c r="N15" s="16"/>
      <c r="O15" s="204"/>
    </row>
    <row r="16" spans="1:15" ht="21">
      <c r="A16" s="16"/>
      <c r="B16" s="16" t="s">
        <v>62</v>
      </c>
      <c r="C16" s="202">
        <v>640000</v>
      </c>
      <c r="D16" s="21"/>
      <c r="E16" s="201"/>
      <c r="F16" s="201"/>
      <c r="G16" s="201"/>
      <c r="H16" s="201"/>
      <c r="I16" s="202">
        <f>C16</f>
        <v>640000</v>
      </c>
      <c r="J16" s="21"/>
      <c r="K16" s="16"/>
      <c r="L16" s="16"/>
      <c r="M16" s="18"/>
      <c r="N16" s="16"/>
      <c r="O16" s="204"/>
    </row>
    <row r="17" spans="1:15" ht="21">
      <c r="A17" s="16"/>
      <c r="B17" s="16" t="s">
        <v>133</v>
      </c>
      <c r="C17" s="202">
        <v>0</v>
      </c>
      <c r="D17" s="21"/>
      <c r="E17" s="201"/>
      <c r="F17" s="201"/>
      <c r="G17" s="201"/>
      <c r="H17" s="201"/>
      <c r="I17" s="202"/>
      <c r="J17" s="21"/>
      <c r="K17" s="16"/>
      <c r="L17" s="16"/>
      <c r="M17" s="18"/>
      <c r="N17" s="16"/>
      <c r="O17" s="204"/>
    </row>
    <row r="18" spans="1:15" ht="21">
      <c r="A18" s="16"/>
      <c r="B18" s="16" t="s">
        <v>134</v>
      </c>
      <c r="C18" s="202">
        <v>0</v>
      </c>
      <c r="D18" s="21"/>
      <c r="E18" s="202"/>
      <c r="F18" s="201"/>
      <c r="G18" s="201"/>
      <c r="H18" s="201"/>
      <c r="I18" s="202"/>
      <c r="J18" s="21"/>
      <c r="K18" s="16"/>
      <c r="L18" s="16"/>
      <c r="M18" s="18"/>
      <c r="N18" s="16"/>
      <c r="O18" s="204"/>
    </row>
    <row r="19" spans="1:14" ht="21">
      <c r="A19" s="16"/>
      <c r="B19" s="16" t="s">
        <v>135</v>
      </c>
      <c r="C19" s="202">
        <v>3500</v>
      </c>
      <c r="D19" s="21"/>
      <c r="E19" s="201"/>
      <c r="F19" s="201"/>
      <c r="G19" s="201"/>
      <c r="H19" s="201"/>
      <c r="I19" s="202">
        <f>C19</f>
        <v>3500</v>
      </c>
      <c r="J19" s="21"/>
      <c r="K19" s="16"/>
      <c r="L19" s="16"/>
      <c r="M19" s="18"/>
      <c r="N19" s="16"/>
    </row>
    <row r="20" spans="1:14" ht="21">
      <c r="A20" s="16"/>
      <c r="B20" s="16" t="s">
        <v>136</v>
      </c>
      <c r="C20" s="202">
        <v>0</v>
      </c>
      <c r="D20" s="21"/>
      <c r="E20" s="201"/>
      <c r="F20" s="201"/>
      <c r="G20" s="201"/>
      <c r="H20" s="201"/>
      <c r="I20" s="202"/>
      <c r="J20" s="21"/>
      <c r="K20" s="16"/>
      <c r="L20" s="16"/>
      <c r="M20" s="18"/>
      <c r="N20" s="16"/>
    </row>
    <row r="21" spans="1:14" ht="21">
      <c r="A21" s="16"/>
      <c r="B21" s="16"/>
      <c r="C21" s="202"/>
      <c r="D21" s="21"/>
      <c r="E21" s="202"/>
      <c r="F21" s="201"/>
      <c r="G21" s="201"/>
      <c r="H21" s="201"/>
      <c r="I21" s="202"/>
      <c r="J21" s="21"/>
      <c r="K21" s="16"/>
      <c r="L21" s="16"/>
      <c r="M21" s="18"/>
      <c r="N21" s="16"/>
    </row>
    <row r="22" spans="1:14" ht="21">
      <c r="A22" s="16"/>
      <c r="B22" s="16"/>
      <c r="C22" s="16"/>
      <c r="D22" s="16"/>
      <c r="E22" s="202"/>
      <c r="F22" s="202"/>
      <c r="G22" s="202"/>
      <c r="H22" s="202"/>
      <c r="I22" s="202"/>
      <c r="J22" s="16"/>
      <c r="K22" s="16"/>
      <c r="L22" s="16"/>
      <c r="M22" s="16"/>
      <c r="N22" s="16"/>
    </row>
    <row r="23" spans="1:14" ht="21">
      <c r="A23" s="16"/>
      <c r="B23" s="16"/>
      <c r="C23" s="16"/>
      <c r="D23" s="16"/>
      <c r="E23" s="202"/>
      <c r="F23" s="202"/>
      <c r="G23" s="202"/>
      <c r="H23" s="202"/>
      <c r="I23" s="202"/>
      <c r="J23" s="16"/>
      <c r="K23" s="16"/>
      <c r="L23" s="16"/>
      <c r="M23" s="16"/>
      <c r="N23" s="16"/>
    </row>
    <row r="24" spans="1:14" ht="21">
      <c r="A24" s="16"/>
      <c r="B24" s="16"/>
      <c r="C24" s="16"/>
      <c r="D24" s="16"/>
      <c r="E24" s="202"/>
      <c r="F24" s="202"/>
      <c r="G24" s="202"/>
      <c r="H24" s="202"/>
      <c r="I24" s="202"/>
      <c r="J24" s="16"/>
      <c r="K24" s="16"/>
      <c r="L24" s="16"/>
      <c r="M24" s="16"/>
      <c r="N24" s="16"/>
    </row>
    <row r="25" spans="1:14" ht="21">
      <c r="A25" s="16"/>
      <c r="B25" s="16"/>
      <c r="C25" s="16"/>
      <c r="D25" s="16"/>
      <c r="E25" s="202"/>
      <c r="F25" s="202"/>
      <c r="G25" s="202"/>
      <c r="H25" s="202"/>
      <c r="I25" s="202"/>
      <c r="J25" s="16"/>
      <c r="K25" s="16"/>
      <c r="L25" s="16"/>
      <c r="M25" s="16"/>
      <c r="N25" s="16"/>
    </row>
    <row r="26" spans="1:14" ht="2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2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2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21">
      <c r="A29" s="16"/>
      <c r="B29" s="16"/>
      <c r="C29" s="16"/>
      <c r="D29" s="16"/>
      <c r="E29" s="18"/>
      <c r="F29" s="16"/>
      <c r="G29" s="16"/>
      <c r="H29" s="16"/>
      <c r="I29" s="16"/>
      <c r="J29" s="16"/>
      <c r="K29" s="16"/>
      <c r="L29" s="16"/>
      <c r="M29" s="18"/>
      <c r="N29" s="16"/>
    </row>
    <row r="30" spans="1:14" ht="21">
      <c r="A30" s="23"/>
      <c r="B30" s="23"/>
      <c r="C30" s="35">
        <f>SUM(C8:C29)</f>
        <v>7051688</v>
      </c>
      <c r="D30" s="24" t="s">
        <v>4</v>
      </c>
      <c r="E30" s="35">
        <f>E9+E14</f>
        <v>2006050</v>
      </c>
      <c r="F30" s="24" t="s">
        <v>4</v>
      </c>
      <c r="G30" s="24" t="s">
        <v>4</v>
      </c>
      <c r="H30" s="24" t="s">
        <v>4</v>
      </c>
      <c r="I30" s="36">
        <f>SUM(I8:I29)</f>
        <v>9057738</v>
      </c>
      <c r="J30" s="37" t="s">
        <v>4</v>
      </c>
      <c r="K30" s="38"/>
      <c r="L30" s="38"/>
      <c r="M30" s="36">
        <f>M7+M12+M15</f>
        <v>9057738</v>
      </c>
      <c r="N30" s="24" t="s">
        <v>4</v>
      </c>
    </row>
    <row r="31" spans="1:14" ht="21">
      <c r="A31" s="22"/>
      <c r="B31" s="22"/>
      <c r="C31" s="22"/>
      <c r="D31" s="22"/>
      <c r="E31" s="203"/>
      <c r="F31" s="22"/>
      <c r="G31" s="22"/>
      <c r="H31" s="22"/>
      <c r="I31" s="22"/>
      <c r="J31" s="22"/>
      <c r="K31" s="22"/>
      <c r="L31" s="22"/>
      <c r="M31" s="22"/>
      <c r="N31" s="22"/>
    </row>
    <row r="32" ht="21">
      <c r="L32" s="227"/>
    </row>
    <row r="33" spans="1:13" ht="21">
      <c r="A33" s="246" t="s">
        <v>36</v>
      </c>
      <c r="B33" s="246"/>
      <c r="C33" s="246" t="s">
        <v>36</v>
      </c>
      <c r="D33" s="246"/>
      <c r="E33" s="246"/>
      <c r="F33" s="246"/>
      <c r="G33" s="246"/>
      <c r="H33" s="246"/>
      <c r="I33" s="246" t="s">
        <v>37</v>
      </c>
      <c r="J33" s="246"/>
      <c r="K33" s="246"/>
      <c r="L33" s="246"/>
      <c r="M33" s="246"/>
    </row>
    <row r="34" spans="1:13" ht="21">
      <c r="A34" s="246" t="s">
        <v>243</v>
      </c>
      <c r="B34" s="246"/>
      <c r="C34" s="246" t="s">
        <v>244</v>
      </c>
      <c r="D34" s="246"/>
      <c r="E34" s="246"/>
      <c r="F34" s="246"/>
      <c r="G34" s="246"/>
      <c r="H34" s="246"/>
      <c r="I34" s="246" t="s">
        <v>245</v>
      </c>
      <c r="J34" s="246"/>
      <c r="K34" s="246"/>
      <c r="L34" s="246"/>
      <c r="M34" s="246"/>
    </row>
    <row r="35" spans="1:13" ht="21">
      <c r="A35" s="246" t="s">
        <v>246</v>
      </c>
      <c r="B35" s="246"/>
      <c r="C35" s="246" t="s">
        <v>38</v>
      </c>
      <c r="D35" s="246"/>
      <c r="E35" s="246"/>
      <c r="F35" s="246"/>
      <c r="G35" s="246"/>
      <c r="H35" s="246"/>
      <c r="I35" s="246" t="s">
        <v>39</v>
      </c>
      <c r="J35" s="246"/>
      <c r="K35" s="246"/>
      <c r="L35" s="246"/>
      <c r="M35" s="246"/>
    </row>
  </sheetData>
  <mergeCells count="23">
    <mergeCell ref="I35:M35"/>
    <mergeCell ref="C33:H33"/>
    <mergeCell ref="C34:H34"/>
    <mergeCell ref="C35:H35"/>
    <mergeCell ref="A33:B33"/>
    <mergeCell ref="A34:B34"/>
    <mergeCell ref="A35:B35"/>
    <mergeCell ref="K5:L5"/>
    <mergeCell ref="G6:H6"/>
    <mergeCell ref="I6:J6"/>
    <mergeCell ref="C6:D6"/>
    <mergeCell ref="E6:F6"/>
    <mergeCell ref="I33:M33"/>
    <mergeCell ref="I34:M34"/>
    <mergeCell ref="M5:N5"/>
    <mergeCell ref="A1:N1"/>
    <mergeCell ref="A2:N2"/>
    <mergeCell ref="A3:N3"/>
    <mergeCell ref="G5:H5"/>
    <mergeCell ref="A5:B5"/>
    <mergeCell ref="I5:J5"/>
    <mergeCell ref="C5:D5"/>
    <mergeCell ref="E5:F5"/>
  </mergeCells>
  <printOptions/>
  <pageMargins left="0.23" right="0.1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M54"/>
  <sheetViews>
    <sheetView zoomScale="75" zoomScaleNormal="75" workbookViewId="0" topLeftCell="A34">
      <selection activeCell="G60" sqref="G60"/>
    </sheetView>
  </sheetViews>
  <sheetFormatPr defaultColWidth="9.140625" defaultRowHeight="21.75"/>
  <cols>
    <col min="1" max="8" width="9.140625" style="25" customWidth="1"/>
    <col min="9" max="9" width="14.7109375" style="25" customWidth="1"/>
    <col min="10" max="10" width="4.00390625" style="25" customWidth="1"/>
    <col min="11" max="12" width="9.140625" style="25" customWidth="1"/>
    <col min="13" max="13" width="10.57421875" style="25" bestFit="1" customWidth="1"/>
    <col min="14" max="16384" width="9.140625" style="25" customWidth="1"/>
  </cols>
  <sheetData>
    <row r="2" spans="1:10" ht="23.25">
      <c r="A2" s="249" t="s">
        <v>201</v>
      </c>
      <c r="B2" s="249"/>
      <c r="C2" s="249"/>
      <c r="D2" s="249"/>
      <c r="E2" s="249"/>
      <c r="F2" s="249"/>
      <c r="G2" s="249"/>
      <c r="H2" s="249"/>
      <c r="I2" s="249"/>
      <c r="J2" s="249"/>
    </row>
    <row r="5" ht="23.25">
      <c r="A5" s="26" t="s">
        <v>125</v>
      </c>
    </row>
    <row r="6" ht="16.5" customHeight="1">
      <c r="A6" s="26"/>
    </row>
    <row r="7" spans="2:9" ht="23.25">
      <c r="B7" s="25" t="s">
        <v>126</v>
      </c>
      <c r="I7" s="27"/>
    </row>
    <row r="8" spans="2:9" ht="23.25">
      <c r="B8" s="25" t="s">
        <v>127</v>
      </c>
      <c r="I8" s="27"/>
    </row>
    <row r="9" spans="2:9" ht="23.25">
      <c r="B9" s="25" t="s">
        <v>128</v>
      </c>
      <c r="I9" s="27"/>
    </row>
    <row r="10" ht="24" thickBot="1">
      <c r="I10" s="28">
        <f>SUM(I7:I9)</f>
        <v>0</v>
      </c>
    </row>
    <row r="11" ht="24" thickTop="1"/>
    <row r="13" ht="23.25">
      <c r="A13" s="26" t="s">
        <v>120</v>
      </c>
    </row>
    <row r="14" ht="23.25">
      <c r="A14" s="26"/>
    </row>
    <row r="15" spans="2:9" ht="23.25">
      <c r="B15" s="25" t="s">
        <v>121</v>
      </c>
      <c r="I15" s="27"/>
    </row>
    <row r="16" spans="2:9" ht="23.25">
      <c r="B16" s="25" t="s">
        <v>122</v>
      </c>
      <c r="I16" s="27"/>
    </row>
    <row r="17" spans="2:9" ht="23.25">
      <c r="B17" s="25" t="s">
        <v>123</v>
      </c>
      <c r="I17" s="27"/>
    </row>
    <row r="18" spans="2:9" ht="23.25">
      <c r="B18" s="25" t="s">
        <v>124</v>
      </c>
      <c r="I18" s="27"/>
    </row>
    <row r="19" spans="2:9" ht="23.25">
      <c r="B19" s="25" t="s">
        <v>169</v>
      </c>
      <c r="I19" s="27"/>
    </row>
    <row r="20" ht="24" thickBot="1">
      <c r="I20" s="28">
        <f>SUM(I15:I19)</f>
        <v>0</v>
      </c>
    </row>
    <row r="21" ht="24" thickTop="1"/>
    <row r="23" ht="23.25">
      <c r="A23" s="26" t="s">
        <v>170</v>
      </c>
    </row>
    <row r="24" ht="23.25">
      <c r="A24" s="26"/>
    </row>
    <row r="25" spans="2:9" ht="23.25">
      <c r="B25" s="25" t="s">
        <v>172</v>
      </c>
      <c r="I25" s="27"/>
    </row>
    <row r="26" spans="2:9" ht="23.25">
      <c r="B26" s="25" t="s">
        <v>171</v>
      </c>
      <c r="I26" s="27"/>
    </row>
    <row r="27" spans="2:9" ht="23.25">
      <c r="B27" s="25" t="s">
        <v>173</v>
      </c>
      <c r="I27" s="27"/>
    </row>
    <row r="28" ht="24" thickBot="1">
      <c r="I28" s="28">
        <f>SUM(I25:I27)</f>
        <v>0</v>
      </c>
    </row>
    <row r="29" ht="24" thickTop="1"/>
    <row r="34" ht="23.25">
      <c r="A34" s="26" t="s">
        <v>183</v>
      </c>
    </row>
    <row r="36" spans="2:11" ht="23.25">
      <c r="B36" s="25" t="s">
        <v>184</v>
      </c>
      <c r="I36" s="27"/>
      <c r="K36" s="5" t="s">
        <v>200</v>
      </c>
    </row>
    <row r="37" spans="2:11" ht="23.25">
      <c r="B37" s="25" t="s">
        <v>185</v>
      </c>
      <c r="I37" s="27"/>
      <c r="K37" s="5" t="s">
        <v>200</v>
      </c>
    </row>
    <row r="38" spans="2:11" ht="23.25">
      <c r="B38" s="25" t="s">
        <v>186</v>
      </c>
      <c r="I38" s="27"/>
      <c r="K38" s="5" t="s">
        <v>200</v>
      </c>
    </row>
    <row r="39" spans="2:11" ht="23.25">
      <c r="B39" s="25" t="s">
        <v>187</v>
      </c>
      <c r="I39" s="27"/>
      <c r="K39" s="5" t="s">
        <v>200</v>
      </c>
    </row>
    <row r="40" spans="2:11" ht="23.25">
      <c r="B40" s="25" t="s">
        <v>188</v>
      </c>
      <c r="I40" s="27"/>
      <c r="K40" s="5" t="s">
        <v>200</v>
      </c>
    </row>
    <row r="41" spans="2:11" ht="23.25">
      <c r="B41" s="25" t="s">
        <v>189</v>
      </c>
      <c r="I41" s="27"/>
      <c r="K41" s="5" t="s">
        <v>200</v>
      </c>
    </row>
    <row r="42" spans="2:11" ht="23.25">
      <c r="B42" s="25" t="s">
        <v>198</v>
      </c>
      <c r="I42" s="27"/>
      <c r="K42" s="5" t="s">
        <v>200</v>
      </c>
    </row>
    <row r="43" spans="2:11" ht="23.25">
      <c r="B43" s="25" t="s">
        <v>190</v>
      </c>
      <c r="I43" s="27"/>
      <c r="K43" s="5" t="s">
        <v>200</v>
      </c>
    </row>
    <row r="44" spans="2:11" ht="23.25">
      <c r="B44" s="25" t="s">
        <v>191</v>
      </c>
      <c r="I44" s="27"/>
      <c r="K44" s="5" t="s">
        <v>200</v>
      </c>
    </row>
    <row r="45" spans="2:11" ht="23.25">
      <c r="B45" s="25" t="s">
        <v>192</v>
      </c>
      <c r="I45" s="27"/>
      <c r="K45" s="5" t="s">
        <v>200</v>
      </c>
    </row>
    <row r="46" spans="2:11" ht="23.25">
      <c r="B46" s="25" t="s">
        <v>193</v>
      </c>
      <c r="I46" s="27"/>
      <c r="K46" s="5" t="s">
        <v>200</v>
      </c>
    </row>
    <row r="47" spans="2:11" ht="23.25">
      <c r="B47" s="25" t="s">
        <v>194</v>
      </c>
      <c r="I47" s="27"/>
      <c r="K47" s="5" t="s">
        <v>200</v>
      </c>
    </row>
    <row r="48" spans="2:11" ht="23.25">
      <c r="B48" s="25" t="s">
        <v>195</v>
      </c>
      <c r="I48" s="27"/>
      <c r="K48" s="5" t="s">
        <v>200</v>
      </c>
    </row>
    <row r="49" spans="2:11" ht="23.25">
      <c r="B49" s="25" t="s">
        <v>196</v>
      </c>
      <c r="I49" s="27"/>
      <c r="K49" s="5" t="s">
        <v>200</v>
      </c>
    </row>
    <row r="50" spans="2:11" ht="23.25">
      <c r="B50" s="25" t="s">
        <v>197</v>
      </c>
      <c r="I50" s="105"/>
      <c r="K50" s="5" t="s">
        <v>200</v>
      </c>
    </row>
    <row r="51" spans="9:13" ht="24" thickBot="1">
      <c r="I51" s="28">
        <f>SUM(I36:I50)</f>
        <v>0</v>
      </c>
      <c r="K51" s="72"/>
      <c r="M51" s="132"/>
    </row>
    <row r="52" ht="24" thickTop="1">
      <c r="I52" s="27"/>
    </row>
    <row r="53" ht="23.25">
      <c r="I53" s="105"/>
    </row>
    <row r="54" ht="24" thickBot="1">
      <c r="I54" s="133"/>
    </row>
    <row r="55" ht="24" thickTop="1"/>
  </sheetData>
  <mergeCells count="1">
    <mergeCell ref="A2:J2"/>
  </mergeCells>
  <printOptions/>
  <pageMargins left="0.56" right="0.17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2:F27"/>
  <sheetViews>
    <sheetView workbookViewId="0" topLeftCell="A2">
      <selection activeCell="C7" sqref="C7"/>
    </sheetView>
  </sheetViews>
  <sheetFormatPr defaultColWidth="9.140625" defaultRowHeight="21.75"/>
  <cols>
    <col min="1" max="1" width="51.421875" style="25" customWidth="1"/>
    <col min="2" max="2" width="9.140625" style="25" customWidth="1"/>
    <col min="3" max="3" width="16.00390625" style="25" customWidth="1"/>
    <col min="4" max="4" width="4.28125" style="52" customWidth="1"/>
    <col min="5" max="5" width="16.00390625" style="51" customWidth="1"/>
    <col min="6" max="6" width="4.140625" style="52" customWidth="1"/>
    <col min="7" max="16384" width="9.140625" style="25" customWidth="1"/>
  </cols>
  <sheetData>
    <row r="2" spans="1:6" ht="26.25">
      <c r="A2" s="251" t="s">
        <v>233</v>
      </c>
      <c r="B2" s="251"/>
      <c r="C2" s="251"/>
      <c r="D2" s="251"/>
      <c r="E2" s="251"/>
      <c r="F2" s="251"/>
    </row>
    <row r="3" spans="1:6" ht="26.25">
      <c r="A3" s="251" t="s">
        <v>234</v>
      </c>
      <c r="B3" s="251"/>
      <c r="C3" s="251"/>
      <c r="D3" s="251"/>
      <c r="E3" s="251"/>
      <c r="F3" s="251"/>
    </row>
    <row r="4" spans="1:6" ht="26.25">
      <c r="A4" s="252" t="s">
        <v>235</v>
      </c>
      <c r="B4" s="252"/>
      <c r="C4" s="252"/>
      <c r="D4" s="252"/>
      <c r="E4" s="252"/>
      <c r="F4" s="252"/>
    </row>
    <row r="5" spans="2:6" ht="23.25">
      <c r="B5" s="67"/>
      <c r="C5" s="67"/>
      <c r="D5" s="67"/>
      <c r="E5" s="68"/>
      <c r="F5" s="67"/>
    </row>
    <row r="6" spans="1:6" ht="23.25">
      <c r="A6" s="69" t="s">
        <v>179</v>
      </c>
      <c r="B6" s="69" t="s">
        <v>67</v>
      </c>
      <c r="C6" s="253" t="s">
        <v>68</v>
      </c>
      <c r="D6" s="254"/>
      <c r="E6" s="253" t="s">
        <v>69</v>
      </c>
      <c r="F6" s="254"/>
    </row>
    <row r="7" spans="1:6" ht="23.25">
      <c r="A7" s="70" t="s">
        <v>70</v>
      </c>
      <c r="B7" s="65" t="s">
        <v>71</v>
      </c>
      <c r="C7" s="66"/>
      <c r="D7" s="71"/>
      <c r="E7" s="72"/>
      <c r="F7" s="73"/>
    </row>
    <row r="8" spans="1:6" ht="23.25">
      <c r="A8" s="70" t="s">
        <v>236</v>
      </c>
      <c r="B8" s="65" t="s">
        <v>72</v>
      </c>
      <c r="C8" s="66"/>
      <c r="D8" s="71"/>
      <c r="E8" s="72"/>
      <c r="F8" s="64"/>
    </row>
    <row r="9" spans="1:6" ht="23.25">
      <c r="A9" s="70" t="s">
        <v>237</v>
      </c>
      <c r="B9" s="65" t="s">
        <v>72</v>
      </c>
      <c r="C9" s="74"/>
      <c r="D9" s="71"/>
      <c r="E9" s="75"/>
      <c r="F9" s="64"/>
    </row>
    <row r="10" spans="1:6" ht="23.25">
      <c r="A10" s="70" t="s">
        <v>199</v>
      </c>
      <c r="B10" s="65" t="s">
        <v>73</v>
      </c>
      <c r="C10" s="74"/>
      <c r="D10" s="71"/>
      <c r="E10" s="72"/>
      <c r="F10" s="64"/>
    </row>
    <row r="11" spans="1:6" ht="23.25">
      <c r="A11" s="70" t="s">
        <v>165</v>
      </c>
      <c r="B11" s="65">
        <v>600</v>
      </c>
      <c r="C11" s="66"/>
      <c r="D11" s="71"/>
      <c r="E11" s="72"/>
      <c r="F11" s="64"/>
    </row>
    <row r="12" spans="1:6" ht="23.25">
      <c r="A12" s="76" t="s">
        <v>34</v>
      </c>
      <c r="B12" s="64">
        <v>700</v>
      </c>
      <c r="C12" s="66"/>
      <c r="D12" s="71"/>
      <c r="E12" s="72"/>
      <c r="F12" s="64"/>
    </row>
    <row r="13" spans="1:6" ht="23.25">
      <c r="A13" s="70" t="s">
        <v>156</v>
      </c>
      <c r="B13" s="65">
        <v>703</v>
      </c>
      <c r="C13" s="66"/>
      <c r="D13" s="71"/>
      <c r="E13" s="72"/>
      <c r="F13" s="64"/>
    </row>
    <row r="14" spans="1:6" ht="23.25">
      <c r="A14" s="70" t="s">
        <v>35</v>
      </c>
      <c r="B14" s="64"/>
      <c r="C14" s="66"/>
      <c r="D14" s="71"/>
      <c r="E14" s="72"/>
      <c r="F14" s="64"/>
    </row>
    <row r="15" spans="1:6" ht="23.25">
      <c r="A15" s="70" t="s">
        <v>33</v>
      </c>
      <c r="B15" s="64">
        <v>900</v>
      </c>
      <c r="C15" s="66"/>
      <c r="D15" s="66"/>
      <c r="E15" s="77"/>
      <c r="F15" s="65"/>
    </row>
    <row r="16" spans="1:6" ht="23.25">
      <c r="A16" s="70" t="s">
        <v>166</v>
      </c>
      <c r="B16" s="64">
        <v>900</v>
      </c>
      <c r="C16" s="66"/>
      <c r="D16" s="66"/>
      <c r="E16" s="77"/>
      <c r="F16" s="65"/>
    </row>
    <row r="17" spans="1:6" ht="23.25">
      <c r="A17" s="70" t="s">
        <v>157</v>
      </c>
      <c r="B17" s="64">
        <v>900</v>
      </c>
      <c r="C17" s="66"/>
      <c r="D17" s="66"/>
      <c r="E17" s="77"/>
      <c r="F17" s="64"/>
    </row>
    <row r="18" spans="1:6" ht="23.25">
      <c r="A18" s="70" t="s">
        <v>167</v>
      </c>
      <c r="B18" s="64">
        <v>900</v>
      </c>
      <c r="C18" s="66"/>
      <c r="D18" s="66"/>
      <c r="E18" s="77"/>
      <c r="F18" s="131"/>
    </row>
    <row r="19" spans="1:6" ht="24" thickBot="1">
      <c r="A19" s="78" t="s">
        <v>176</v>
      </c>
      <c r="B19" s="78"/>
      <c r="C19" s="79"/>
      <c r="D19" s="80"/>
      <c r="E19" s="81"/>
      <c r="F19" s="87"/>
    </row>
    <row r="20" spans="1:6" ht="24" thickTop="1">
      <c r="A20" s="31"/>
      <c r="B20" s="31"/>
      <c r="C20" s="82"/>
      <c r="D20" s="83"/>
      <c r="E20" s="75"/>
      <c r="F20" s="63"/>
    </row>
    <row r="21" spans="1:6" ht="23.25">
      <c r="A21" s="31"/>
      <c r="B21" s="31"/>
      <c r="C21" s="82"/>
      <c r="D21" s="83"/>
      <c r="E21" s="75"/>
      <c r="F21" s="63"/>
    </row>
    <row r="22" spans="1:6" ht="23.25">
      <c r="A22" s="31"/>
      <c r="B22" s="31"/>
      <c r="C22" s="82"/>
      <c r="D22" s="83"/>
      <c r="E22" s="75"/>
      <c r="F22" s="63"/>
    </row>
    <row r="23" spans="1:5" ht="23.25">
      <c r="A23" s="250" t="s">
        <v>168</v>
      </c>
      <c r="B23" s="250"/>
      <c r="C23" s="250"/>
      <c r="D23" s="250"/>
      <c r="E23" s="250"/>
    </row>
    <row r="24" spans="1:5" ht="23.25">
      <c r="A24" s="7" t="s">
        <v>202</v>
      </c>
      <c r="B24" s="7"/>
      <c r="C24" s="30"/>
      <c r="D24" s="29"/>
      <c r="E24" s="50"/>
    </row>
    <row r="25" spans="1:5" ht="23.25">
      <c r="A25" s="7" t="s">
        <v>180</v>
      </c>
      <c r="B25" s="7"/>
      <c r="C25" s="30"/>
      <c r="D25" s="29"/>
      <c r="E25" s="50"/>
    </row>
    <row r="27" ht="23.25">
      <c r="A27" s="26"/>
    </row>
  </sheetData>
  <mergeCells count="6">
    <mergeCell ref="A23:E23"/>
    <mergeCell ref="A2:F2"/>
    <mergeCell ref="A3:F3"/>
    <mergeCell ref="A4:F4"/>
    <mergeCell ref="C6:D6"/>
    <mergeCell ref="E6:F6"/>
  </mergeCells>
  <printOptions/>
  <pageMargins left="0.61" right="0.14" top="0.59" bottom="1" header="0.27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2:J32"/>
  <sheetViews>
    <sheetView tabSelected="1" workbookViewId="0" topLeftCell="A10">
      <selection activeCell="I25" sqref="I25"/>
    </sheetView>
  </sheetViews>
  <sheetFormatPr defaultColWidth="9.140625" defaultRowHeight="21.75"/>
  <cols>
    <col min="1" max="1" width="31.28125" style="12" customWidth="1"/>
    <col min="2" max="2" width="11.421875" style="12" customWidth="1"/>
    <col min="3" max="3" width="2.28125" style="12" hidden="1" customWidth="1"/>
    <col min="4" max="4" width="12.7109375" style="12" customWidth="1"/>
    <col min="5" max="5" width="0.13671875" style="12" hidden="1" customWidth="1"/>
    <col min="6" max="6" width="30.140625" style="12" customWidth="1"/>
    <col min="7" max="7" width="14.00390625" style="12" customWidth="1"/>
    <col min="8" max="8" width="0.13671875" style="12" hidden="1" customWidth="1"/>
    <col min="9" max="9" width="14.421875" style="12" customWidth="1"/>
    <col min="10" max="10" width="0.13671875" style="12" customWidth="1"/>
    <col min="11" max="11" width="12.00390625" style="12" customWidth="1"/>
    <col min="12" max="16384" width="9.140625" style="12" customWidth="1"/>
  </cols>
  <sheetData>
    <row r="2" spans="1:10" s="39" customFormat="1" ht="23.25">
      <c r="A2" s="255" t="s">
        <v>227</v>
      </c>
      <c r="B2" s="255"/>
      <c r="C2" s="255"/>
      <c r="D2" s="255"/>
      <c r="E2" s="255"/>
      <c r="F2" s="255"/>
      <c r="G2" s="255"/>
      <c r="H2" s="255"/>
      <c r="I2" s="255"/>
      <c r="J2" s="255"/>
    </row>
    <row r="3" spans="1:10" s="39" customFormat="1" ht="23.25">
      <c r="A3" s="255" t="s">
        <v>64</v>
      </c>
      <c r="B3" s="255"/>
      <c r="C3" s="255"/>
      <c r="D3" s="255"/>
      <c r="E3" s="255"/>
      <c r="F3" s="255"/>
      <c r="G3" s="255"/>
      <c r="H3" s="255"/>
      <c r="I3" s="255"/>
      <c r="J3" s="255"/>
    </row>
    <row r="4" spans="1:10" s="39" customFormat="1" ht="23.25">
      <c r="A4" s="255" t="s">
        <v>238</v>
      </c>
      <c r="B4" s="255"/>
      <c r="C4" s="255"/>
      <c r="D4" s="255"/>
      <c r="E4" s="255"/>
      <c r="F4" s="255"/>
      <c r="G4" s="255"/>
      <c r="H4" s="255"/>
      <c r="I4" s="255"/>
      <c r="J4" s="255"/>
    </row>
    <row r="6" spans="1:10" ht="21">
      <c r="A6" s="225" t="s">
        <v>65</v>
      </c>
      <c r="B6" s="13"/>
      <c r="C6" s="13"/>
      <c r="D6" s="13"/>
      <c r="E6" s="13"/>
      <c r="F6" s="42" t="s">
        <v>66</v>
      </c>
      <c r="G6" s="13"/>
      <c r="H6" s="13"/>
      <c r="I6" s="13"/>
      <c r="J6" s="13"/>
    </row>
    <row r="7" spans="1:10" ht="21.75" thickBot="1">
      <c r="A7" s="16" t="s">
        <v>74</v>
      </c>
      <c r="B7" s="16"/>
      <c r="C7" s="16"/>
      <c r="D7" s="216">
        <v>9057738</v>
      </c>
      <c r="E7" s="43"/>
      <c r="F7" s="12" t="s">
        <v>77</v>
      </c>
      <c r="G7" s="16"/>
      <c r="H7" s="16"/>
      <c r="I7" s="216">
        <f>D7</f>
        <v>9057738</v>
      </c>
      <c r="J7" s="218"/>
    </row>
    <row r="8" spans="1:10" ht="21.75" thickTop="1">
      <c r="A8" s="16"/>
      <c r="B8" s="16"/>
      <c r="C8" s="16"/>
      <c r="D8" s="215"/>
      <c r="E8" s="16"/>
      <c r="G8" s="16"/>
      <c r="H8" s="16"/>
      <c r="I8" s="213"/>
      <c r="J8" s="215"/>
    </row>
    <row r="9" spans="1:10" ht="21">
      <c r="A9" s="226" t="s">
        <v>75</v>
      </c>
      <c r="B9" s="16"/>
      <c r="C9" s="16"/>
      <c r="D9" s="215"/>
      <c r="E9" s="16"/>
      <c r="F9" s="44" t="s">
        <v>78</v>
      </c>
      <c r="G9" s="16"/>
      <c r="H9" s="16"/>
      <c r="I9" s="213"/>
      <c r="J9" s="215"/>
    </row>
    <row r="10" spans="1:10" ht="21">
      <c r="A10" s="16" t="s">
        <v>160</v>
      </c>
      <c r="B10" s="16"/>
      <c r="C10" s="16"/>
      <c r="D10" s="213"/>
      <c r="E10" s="21"/>
      <c r="F10" s="12" t="s">
        <v>33</v>
      </c>
      <c r="G10" s="16"/>
      <c r="H10" s="16"/>
      <c r="I10" s="213">
        <f>629252+6932.55+8319.06</f>
        <v>644503.6100000001</v>
      </c>
      <c r="J10" s="219"/>
    </row>
    <row r="11" spans="1:10" ht="21">
      <c r="A11" s="16" t="s">
        <v>76</v>
      </c>
      <c r="B11" s="16"/>
      <c r="C11" s="16"/>
      <c r="D11" s="213"/>
      <c r="E11" s="21"/>
      <c r="F11" s="12" t="s">
        <v>118</v>
      </c>
      <c r="G11" s="16"/>
      <c r="H11" s="16"/>
      <c r="I11" s="213">
        <v>0</v>
      </c>
      <c r="J11" s="214"/>
    </row>
    <row r="12" spans="1:10" ht="21">
      <c r="A12" s="226" t="s">
        <v>79</v>
      </c>
      <c r="B12" s="16"/>
      <c r="C12" s="16"/>
      <c r="D12" s="215"/>
      <c r="E12" s="16"/>
      <c r="F12" s="12" t="s">
        <v>259</v>
      </c>
      <c r="G12" s="16"/>
      <c r="H12" s="16"/>
      <c r="I12" s="213">
        <v>351103.35</v>
      </c>
      <c r="J12" s="215"/>
    </row>
    <row r="13" spans="1:10" ht="21">
      <c r="A13" s="16" t="s">
        <v>70</v>
      </c>
      <c r="B13" s="19">
        <v>0</v>
      </c>
      <c r="C13" s="21"/>
      <c r="D13" s="215"/>
      <c r="E13" s="16"/>
      <c r="F13" s="12" t="s">
        <v>156</v>
      </c>
      <c r="G13" s="16"/>
      <c r="H13" s="16"/>
      <c r="I13" s="213">
        <v>2754122.63</v>
      </c>
      <c r="J13" s="215"/>
    </row>
    <row r="14" spans="1:10" ht="21">
      <c r="A14" s="16" t="s">
        <v>254</v>
      </c>
      <c r="B14" s="213">
        <v>1236726.73</v>
      </c>
      <c r="C14" s="21"/>
      <c r="D14" s="215"/>
      <c r="E14" s="16"/>
      <c r="F14" s="12" t="s">
        <v>161</v>
      </c>
      <c r="G14" s="16"/>
      <c r="H14" s="16"/>
      <c r="I14" s="213">
        <v>1224376</v>
      </c>
      <c r="J14" s="215"/>
    </row>
    <row r="15" spans="1:10" ht="21">
      <c r="A15" s="16" t="s">
        <v>255</v>
      </c>
      <c r="B15" s="213">
        <v>351103.35</v>
      </c>
      <c r="C15" s="21"/>
      <c r="D15" s="215"/>
      <c r="E15" s="16"/>
      <c r="F15" s="44" t="s">
        <v>34</v>
      </c>
      <c r="G15" s="19"/>
      <c r="H15" s="21"/>
      <c r="I15" s="215"/>
      <c r="J15" s="215"/>
    </row>
    <row r="16" spans="1:10" ht="21">
      <c r="A16" s="16" t="s">
        <v>256</v>
      </c>
      <c r="B16" s="213">
        <v>549383.33</v>
      </c>
      <c r="C16" s="84"/>
      <c r="D16" s="215"/>
      <c r="E16" s="16"/>
      <c r="F16" s="12" t="s">
        <v>260</v>
      </c>
      <c r="G16" s="213">
        <v>3890270.47</v>
      </c>
      <c r="H16" s="84"/>
      <c r="I16" s="215"/>
      <c r="J16" s="215"/>
    </row>
    <row r="17" spans="1:10" ht="21">
      <c r="A17" s="16" t="s">
        <v>257</v>
      </c>
      <c r="B17" s="213">
        <v>2953055.4</v>
      </c>
      <c r="C17" s="21"/>
      <c r="D17" s="213"/>
      <c r="E17" s="16"/>
      <c r="F17" s="44" t="s">
        <v>261</v>
      </c>
      <c r="G17" s="213">
        <v>2838138.2</v>
      </c>
      <c r="H17" s="21"/>
      <c r="I17" s="215"/>
      <c r="J17" s="215"/>
    </row>
    <row r="18" spans="1:10" ht="21">
      <c r="A18" s="16" t="s">
        <v>258</v>
      </c>
      <c r="B18" s="214">
        <v>2146639.54</v>
      </c>
      <c r="C18" s="16"/>
      <c r="D18" s="213"/>
      <c r="E18" s="45"/>
      <c r="F18" s="12" t="s">
        <v>162</v>
      </c>
      <c r="G18" s="213">
        <f>G16-G17</f>
        <v>1052132.27</v>
      </c>
      <c r="H18" s="85"/>
      <c r="I18" s="213"/>
      <c r="J18" s="220"/>
    </row>
    <row r="19" spans="1:10" ht="21">
      <c r="A19" s="16"/>
      <c r="B19" s="215"/>
      <c r="C19" s="16"/>
      <c r="D19" s="215">
        <f>B14+B15+B16+B17+B18</f>
        <v>7236908.350000001</v>
      </c>
      <c r="E19" s="16"/>
      <c r="F19" s="44" t="s">
        <v>163</v>
      </c>
      <c r="G19" s="213">
        <v>1608899.68</v>
      </c>
      <c r="H19" s="86"/>
      <c r="I19" s="213"/>
      <c r="J19" s="213"/>
    </row>
    <row r="20" spans="1:10" ht="21">
      <c r="A20" s="16"/>
      <c r="B20" s="215"/>
      <c r="C20" s="16"/>
      <c r="D20" s="215"/>
      <c r="E20" s="16"/>
      <c r="F20" s="44" t="s">
        <v>164</v>
      </c>
      <c r="G20" s="221">
        <v>3995.73</v>
      </c>
      <c r="H20" s="86"/>
      <c r="I20" s="213"/>
      <c r="J20" s="219"/>
    </row>
    <row r="21" spans="1:10" ht="21">
      <c r="A21" s="16"/>
      <c r="B21" s="215"/>
      <c r="C21" s="16"/>
      <c r="D21" s="215"/>
      <c r="E21" s="16"/>
      <c r="F21" s="44" t="s">
        <v>262</v>
      </c>
      <c r="G21" s="221">
        <f>G19*0.25</f>
        <v>402224.92</v>
      </c>
      <c r="H21" s="86"/>
      <c r="I21" s="213"/>
      <c r="J21" s="219"/>
    </row>
    <row r="22" spans="1:10" ht="21">
      <c r="A22" s="16"/>
      <c r="B22" s="215"/>
      <c r="C22" s="16"/>
      <c r="D22" s="215"/>
      <c r="E22" s="16"/>
      <c r="F22" s="12" t="s">
        <v>263</v>
      </c>
      <c r="G22" s="224">
        <f>G18+G19+G20-G21</f>
        <v>2262802.7600000002</v>
      </c>
      <c r="H22" s="16"/>
      <c r="I22" s="221">
        <f>G22</f>
        <v>2262802.7600000002</v>
      </c>
      <c r="J22" s="213"/>
    </row>
    <row r="23" spans="1:10" ht="21">
      <c r="A23" s="16"/>
      <c r="B23" s="215"/>
      <c r="C23" s="46"/>
      <c r="D23" s="215"/>
      <c r="E23" s="16"/>
      <c r="G23" s="224"/>
      <c r="H23" s="16"/>
      <c r="I23" s="215"/>
      <c r="J23" s="215"/>
    </row>
    <row r="24" spans="2:10" ht="21.75" thickBot="1">
      <c r="B24" s="23"/>
      <c r="C24" s="47"/>
      <c r="D24" s="217">
        <f>D7+D19</f>
        <v>16294646.350000001</v>
      </c>
      <c r="E24" s="48"/>
      <c r="G24" s="23"/>
      <c r="H24" s="23"/>
      <c r="I24" s="217">
        <f>I7+I10+I12+I13+I14+I22</f>
        <v>16294646.35</v>
      </c>
      <c r="J24" s="222"/>
    </row>
    <row r="25" spans="6:10" ht="21.75" thickTop="1">
      <c r="F25" s="223">
        <f>D24-I24</f>
        <v>0</v>
      </c>
      <c r="I25" s="203"/>
      <c r="J25" s="223"/>
    </row>
    <row r="26" spans="9:10" ht="21">
      <c r="I26" s="203"/>
      <c r="J26" s="223"/>
    </row>
    <row r="27" ht="21">
      <c r="I27" s="22"/>
    </row>
    <row r="30" spans="1:2" ht="21">
      <c r="A30" s="12" t="s">
        <v>177</v>
      </c>
      <c r="B30" s="12" t="s">
        <v>178</v>
      </c>
    </row>
    <row r="31" spans="1:9" ht="21">
      <c r="A31" s="40" t="s">
        <v>251</v>
      </c>
      <c r="B31" s="39"/>
      <c r="C31" s="39"/>
      <c r="D31" s="40" t="s">
        <v>252</v>
      </c>
      <c r="E31" s="39"/>
      <c r="F31" s="39"/>
      <c r="G31" s="40" t="s">
        <v>253</v>
      </c>
      <c r="H31" s="39"/>
      <c r="I31" s="39"/>
    </row>
    <row r="32" spans="1:9" ht="21">
      <c r="A32" s="40" t="s">
        <v>247</v>
      </c>
      <c r="B32" s="39"/>
      <c r="C32" s="39"/>
      <c r="D32" s="40" t="s">
        <v>248</v>
      </c>
      <c r="E32" s="39"/>
      <c r="F32" s="39"/>
      <c r="G32" s="40" t="s">
        <v>249</v>
      </c>
      <c r="H32" s="39"/>
      <c r="I32" s="39"/>
    </row>
  </sheetData>
  <mergeCells count="3">
    <mergeCell ref="A2:J2"/>
    <mergeCell ref="A3:J3"/>
    <mergeCell ref="A4:J4"/>
  </mergeCells>
  <printOptions/>
  <pageMargins left="0.24" right="0.12" top="1" bottom="1" header="0.5" footer="0.5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M47"/>
  <sheetViews>
    <sheetView workbookViewId="0" topLeftCell="A31">
      <selection activeCell="J35" sqref="J35"/>
    </sheetView>
  </sheetViews>
  <sheetFormatPr defaultColWidth="9.140625" defaultRowHeight="21.75"/>
  <cols>
    <col min="1" max="1" width="3.28125" style="0" customWidth="1"/>
    <col min="2" max="2" width="28.28125" style="0" customWidth="1"/>
    <col min="3" max="3" width="0.42578125" style="0" hidden="1" customWidth="1"/>
    <col min="4" max="4" width="8.00390625" style="0" customWidth="1"/>
    <col min="5" max="5" width="12.7109375" style="0" customWidth="1"/>
    <col min="6" max="6" width="3.7109375" style="0" customWidth="1"/>
    <col min="7" max="7" width="15.8515625" style="0" customWidth="1"/>
    <col min="8" max="8" width="4.421875" style="0" customWidth="1"/>
    <col min="9" max="9" width="3.421875" style="0" customWidth="1"/>
    <col min="10" max="10" width="12.7109375" style="0" customWidth="1"/>
    <col min="11" max="11" width="3.8515625" style="0" customWidth="1"/>
    <col min="12" max="12" width="2.7109375" style="0" customWidth="1"/>
    <col min="13" max="13" width="21.7109375" style="0" customWidth="1"/>
    <col min="14" max="14" width="24.140625" style="0" customWidth="1"/>
  </cols>
  <sheetData>
    <row r="1" spans="1:11" ht="18.75" customHeight="1">
      <c r="A1" s="256" t="s">
        <v>227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8.75" customHeight="1">
      <c r="A2" s="256" t="s">
        <v>215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8.75" customHeight="1">
      <c r="A3" s="257" t="s">
        <v>216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1" ht="10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7.25" customHeight="1">
      <c r="A5" s="232" t="s">
        <v>27</v>
      </c>
      <c r="B5" s="234"/>
      <c r="C5" s="234"/>
      <c r="D5" s="88"/>
      <c r="E5" s="232" t="s">
        <v>0</v>
      </c>
      <c r="F5" s="233"/>
      <c r="G5" s="232" t="s">
        <v>1</v>
      </c>
      <c r="H5" s="233"/>
      <c r="I5" s="55" t="s">
        <v>2</v>
      </c>
      <c r="J5" s="232" t="s">
        <v>3</v>
      </c>
      <c r="K5" s="233"/>
    </row>
    <row r="6" spans="1:11" ht="15" customHeight="1">
      <c r="A6" s="56"/>
      <c r="B6" s="57"/>
      <c r="C6" s="57"/>
      <c r="D6" s="58"/>
      <c r="E6" s="56"/>
      <c r="F6" s="58"/>
      <c r="G6" s="56"/>
      <c r="H6" s="58"/>
      <c r="I6" s="60" t="s">
        <v>4</v>
      </c>
      <c r="J6" s="237" t="s">
        <v>5</v>
      </c>
      <c r="K6" s="238"/>
    </row>
    <row r="7" spans="1:11" ht="18.75" customHeight="1">
      <c r="A7" s="89" t="s">
        <v>137</v>
      </c>
      <c r="B7" s="7"/>
      <c r="C7" s="90"/>
      <c r="D7" s="6"/>
      <c r="E7" s="34"/>
      <c r="F7" s="34"/>
      <c r="G7" s="34"/>
      <c r="H7" s="34"/>
      <c r="I7" s="34"/>
      <c r="J7" s="34"/>
      <c r="K7" s="4"/>
    </row>
    <row r="8" spans="1:11" ht="18" customHeight="1">
      <c r="A8" s="89" t="s">
        <v>138</v>
      </c>
      <c r="B8" s="7"/>
      <c r="C8" s="90"/>
      <c r="D8" s="6"/>
      <c r="E8" s="34"/>
      <c r="F8" s="34"/>
      <c r="G8" s="34"/>
      <c r="H8" s="34"/>
      <c r="I8" s="34"/>
      <c r="J8" s="34"/>
      <c r="K8" s="3"/>
    </row>
    <row r="9" spans="1:11" ht="19.5" customHeight="1">
      <c r="A9" s="89"/>
      <c r="B9" s="7" t="s">
        <v>7</v>
      </c>
      <c r="C9" s="90"/>
      <c r="D9" s="91"/>
      <c r="E9" s="93">
        <v>141887</v>
      </c>
      <c r="F9" s="94"/>
      <c r="G9" s="146">
        <v>150325.25</v>
      </c>
      <c r="H9" s="95"/>
      <c r="I9" s="94" t="s">
        <v>228</v>
      </c>
      <c r="J9" s="230">
        <f>G9-E9</f>
        <v>8438.25</v>
      </c>
      <c r="K9" s="94"/>
    </row>
    <row r="10" spans="1:11" ht="20.25" customHeight="1">
      <c r="A10" s="7"/>
      <c r="B10" s="7" t="s">
        <v>139</v>
      </c>
      <c r="C10" s="7"/>
      <c r="D10" s="91"/>
      <c r="E10" s="96">
        <v>12250</v>
      </c>
      <c r="F10" s="24"/>
      <c r="G10" s="147">
        <v>29722</v>
      </c>
      <c r="H10" s="24"/>
      <c r="I10" s="24" t="s">
        <v>228</v>
      </c>
      <c r="J10" s="147">
        <f>G10-E10</f>
        <v>17472</v>
      </c>
      <c r="K10" s="24"/>
    </row>
    <row r="11" spans="1:11" ht="21.75">
      <c r="A11" s="7"/>
      <c r="B11" s="7" t="s">
        <v>8</v>
      </c>
      <c r="C11" s="7"/>
      <c r="D11" s="91"/>
      <c r="E11" s="96">
        <v>60000</v>
      </c>
      <c r="F11" s="24"/>
      <c r="G11" s="147">
        <v>97076.92</v>
      </c>
      <c r="H11" s="97"/>
      <c r="I11" s="24" t="s">
        <v>228</v>
      </c>
      <c r="J11" s="147">
        <f>G11-E11</f>
        <v>37076.92</v>
      </c>
      <c r="K11" s="24"/>
    </row>
    <row r="12" spans="1:11" ht="18.75" customHeight="1">
      <c r="A12" s="7"/>
      <c r="B12" s="7" t="s">
        <v>140</v>
      </c>
      <c r="C12" s="7"/>
      <c r="D12" s="91"/>
      <c r="E12" s="98">
        <v>300000</v>
      </c>
      <c r="F12" s="24"/>
      <c r="G12" s="148">
        <v>326770</v>
      </c>
      <c r="H12" s="24"/>
      <c r="I12" s="24" t="s">
        <v>228</v>
      </c>
      <c r="J12" s="148">
        <f>G12-E12</f>
        <v>26770</v>
      </c>
      <c r="K12" s="24"/>
    </row>
    <row r="13" spans="1:11" ht="19.5" customHeight="1">
      <c r="A13" s="7"/>
      <c r="B13" s="7" t="s">
        <v>9</v>
      </c>
      <c r="C13" s="7"/>
      <c r="D13" s="91"/>
      <c r="E13" s="96">
        <v>101000</v>
      </c>
      <c r="F13" s="24"/>
      <c r="G13" s="147">
        <v>109100</v>
      </c>
      <c r="H13" s="24"/>
      <c r="I13" s="24" t="s">
        <v>228</v>
      </c>
      <c r="J13" s="147">
        <f>G13-E13</f>
        <v>8100</v>
      </c>
      <c r="K13" s="24"/>
    </row>
    <row r="14" spans="1:11" ht="18.75" customHeight="1">
      <c r="A14" s="89"/>
      <c r="B14" s="7" t="s">
        <v>10</v>
      </c>
      <c r="C14" s="7"/>
      <c r="D14" s="91"/>
      <c r="E14" s="98">
        <v>0</v>
      </c>
      <c r="F14" s="98"/>
      <c r="G14" s="148">
        <v>0</v>
      </c>
      <c r="H14" s="98"/>
      <c r="I14" s="98" t="s">
        <v>117</v>
      </c>
      <c r="J14" s="148">
        <v>0</v>
      </c>
      <c r="K14" s="98"/>
    </row>
    <row r="15" spans="1:13" ht="19.5" customHeight="1">
      <c r="A15" s="7"/>
      <c r="B15" s="7" t="s">
        <v>11</v>
      </c>
      <c r="C15" s="7"/>
      <c r="D15" s="91"/>
      <c r="E15" s="96">
        <v>7467000</v>
      </c>
      <c r="F15" s="24"/>
      <c r="G15" s="147">
        <v>6869497.7</v>
      </c>
      <c r="H15" s="24"/>
      <c r="I15" s="24" t="s">
        <v>117</v>
      </c>
      <c r="J15" s="147">
        <f>E15-G15</f>
        <v>597502.2999999998</v>
      </c>
      <c r="K15" s="24"/>
      <c r="M15" s="144">
        <f>J15+J16-J9-J10-J11-J12-J13</f>
        <v>2089978.9299999997</v>
      </c>
    </row>
    <row r="16" spans="1:11" ht="19.5" customHeight="1">
      <c r="A16" s="7"/>
      <c r="B16" s="7" t="s">
        <v>12</v>
      </c>
      <c r="C16" s="7"/>
      <c r="D16" s="41"/>
      <c r="E16" s="96">
        <v>9917863</v>
      </c>
      <c r="F16" s="24"/>
      <c r="G16" s="148">
        <v>8327529.2</v>
      </c>
      <c r="H16" s="24"/>
      <c r="I16" s="24" t="s">
        <v>117</v>
      </c>
      <c r="J16" s="147">
        <f>E16-G16</f>
        <v>1590333.7999999998</v>
      </c>
      <c r="K16" s="24"/>
    </row>
    <row r="17" spans="1:11" s="112" customFormat="1" ht="20.25" customHeight="1" thickBot="1">
      <c r="A17" s="106" t="s">
        <v>141</v>
      </c>
      <c r="B17" s="106"/>
      <c r="C17" s="106"/>
      <c r="D17" s="129"/>
      <c r="E17" s="123">
        <f>E9+E10+E11+E12+E13+E15+E16</f>
        <v>18000000</v>
      </c>
      <c r="F17" s="124"/>
      <c r="G17" s="149">
        <f>SUM(G7:G16)</f>
        <v>15910021.07</v>
      </c>
      <c r="H17" s="124"/>
      <c r="I17" s="124" t="s">
        <v>117</v>
      </c>
      <c r="J17" s="149">
        <f>E17-G17</f>
        <v>2089978.9299999997</v>
      </c>
      <c r="K17" s="124"/>
    </row>
    <row r="18" spans="1:13" s="112" customFormat="1" ht="19.5" customHeight="1" thickTop="1">
      <c r="A18" s="107"/>
      <c r="B18" s="107" t="s">
        <v>142</v>
      </c>
      <c r="C18" s="107"/>
      <c r="D18" s="117"/>
      <c r="E18" s="118"/>
      <c r="F18" s="119"/>
      <c r="G18" s="143"/>
      <c r="H18" s="128"/>
      <c r="I18" s="121"/>
      <c r="J18" s="118"/>
      <c r="K18" s="119"/>
      <c r="M18" s="228">
        <f>J9+J10+J11+J12+J13-J15-J16</f>
        <v>-2089978.9299999997</v>
      </c>
    </row>
    <row r="19" spans="1:11" s="112" customFormat="1" ht="20.25" customHeight="1">
      <c r="A19" s="106" t="s">
        <v>143</v>
      </c>
      <c r="B19" s="107"/>
      <c r="C19" s="107"/>
      <c r="D19" s="117"/>
      <c r="E19" s="118"/>
      <c r="F19" s="119"/>
      <c r="G19" s="143"/>
      <c r="H19" s="128"/>
      <c r="I19" s="121"/>
      <c r="J19" s="118"/>
      <c r="K19" s="119"/>
    </row>
    <row r="20" spans="1:11" s="112" customFormat="1" ht="19.5" customHeight="1" thickBot="1">
      <c r="A20" s="107"/>
      <c r="B20" s="107" t="s">
        <v>144</v>
      </c>
      <c r="C20" s="107"/>
      <c r="D20" s="117"/>
      <c r="E20" s="118"/>
      <c r="F20" s="119"/>
      <c r="G20" s="149">
        <v>15910021.07</v>
      </c>
      <c r="H20" s="120"/>
      <c r="I20" s="121"/>
      <c r="J20" s="118"/>
      <c r="K20" s="119"/>
    </row>
    <row r="21" spans="1:11" ht="17.25" customHeight="1" thickTop="1">
      <c r="A21" s="89"/>
      <c r="B21" s="7"/>
      <c r="C21" s="7"/>
      <c r="D21" s="10"/>
      <c r="E21" s="99"/>
      <c r="F21" s="100"/>
      <c r="G21" s="99"/>
      <c r="H21" s="100"/>
      <c r="I21" s="100"/>
      <c r="J21" s="99"/>
      <c r="K21" s="100"/>
    </row>
    <row r="22" spans="1:11" ht="18" customHeight="1">
      <c r="A22" s="232" t="s">
        <v>27</v>
      </c>
      <c r="B22" s="234"/>
      <c r="C22" s="234"/>
      <c r="D22" s="92"/>
      <c r="E22" s="260" t="s">
        <v>0</v>
      </c>
      <c r="F22" s="261"/>
      <c r="G22" s="260" t="s">
        <v>229</v>
      </c>
      <c r="H22" s="261"/>
      <c r="I22" s="101" t="s">
        <v>2</v>
      </c>
      <c r="J22" s="260" t="s">
        <v>3</v>
      </c>
      <c r="K22" s="261"/>
    </row>
    <row r="23" spans="1:11" ht="13.5" customHeight="1">
      <c r="A23" s="56"/>
      <c r="B23" s="57"/>
      <c r="C23" s="57"/>
      <c r="D23" s="57"/>
      <c r="E23" s="102"/>
      <c r="F23" s="103"/>
      <c r="G23" s="102"/>
      <c r="H23" s="103"/>
      <c r="I23" s="104" t="s">
        <v>4</v>
      </c>
      <c r="J23" s="258" t="s">
        <v>5</v>
      </c>
      <c r="K23" s="259"/>
    </row>
    <row r="24" spans="1:11" ht="21.75">
      <c r="A24" s="89" t="s">
        <v>145</v>
      </c>
      <c r="B24" s="89"/>
      <c r="C24" s="89"/>
      <c r="D24" s="89"/>
      <c r="E24" s="96">
        <v>18000000</v>
      </c>
      <c r="F24" s="24"/>
      <c r="G24" s="96"/>
      <c r="H24" s="24"/>
      <c r="I24" s="24"/>
      <c r="J24" s="150"/>
      <c r="K24" s="24"/>
    </row>
    <row r="25" spans="1:13" ht="21.75">
      <c r="A25" s="7"/>
      <c r="B25" s="7" t="s">
        <v>14</v>
      </c>
      <c r="C25" s="7"/>
      <c r="D25" s="6"/>
      <c r="E25" s="96">
        <v>640156</v>
      </c>
      <c r="F25" s="24"/>
      <c r="G25" s="150">
        <v>414480.46</v>
      </c>
      <c r="H25" s="24"/>
      <c r="I25" s="24" t="s">
        <v>117</v>
      </c>
      <c r="J25" s="150">
        <f>E25-G25</f>
        <v>225675.53999999998</v>
      </c>
      <c r="K25" s="24"/>
      <c r="M25" s="145">
        <f>J25+J26+J28+J29+J30+J31+J32+J33+J34+J35+J36</f>
        <v>3783878.6100000003</v>
      </c>
    </row>
    <row r="26" spans="1:13" ht="21.75">
      <c r="A26" s="7"/>
      <c r="B26" s="7" t="s">
        <v>15</v>
      </c>
      <c r="C26" s="7"/>
      <c r="D26" s="6"/>
      <c r="E26" s="96">
        <v>2275868</v>
      </c>
      <c r="F26" s="24"/>
      <c r="G26" s="150">
        <v>1813900.07</v>
      </c>
      <c r="H26" s="24"/>
      <c r="I26" s="24" t="s">
        <v>117</v>
      </c>
      <c r="J26" s="150">
        <f>E26-G26</f>
        <v>461967.92999999993</v>
      </c>
      <c r="K26" s="24"/>
      <c r="M26" s="145"/>
    </row>
    <row r="27" spans="1:13" ht="18" customHeight="1">
      <c r="A27" s="7"/>
      <c r="B27" s="7" t="s">
        <v>16</v>
      </c>
      <c r="C27" s="7"/>
      <c r="D27" s="6"/>
      <c r="E27" s="98">
        <v>0</v>
      </c>
      <c r="F27" s="24"/>
      <c r="G27" s="151"/>
      <c r="H27" s="24"/>
      <c r="I27" s="24"/>
      <c r="J27" s="151"/>
      <c r="K27" s="24"/>
      <c r="M27" s="145"/>
    </row>
    <row r="28" spans="1:13" ht="20.25" customHeight="1">
      <c r="A28" s="7"/>
      <c r="B28" s="7" t="s">
        <v>17</v>
      </c>
      <c r="C28" s="7"/>
      <c r="D28" s="6"/>
      <c r="E28" s="98">
        <v>912000</v>
      </c>
      <c r="F28" s="24"/>
      <c r="G28" s="150">
        <v>786938.7</v>
      </c>
      <c r="H28" s="24"/>
      <c r="I28" s="24" t="s">
        <v>117</v>
      </c>
      <c r="J28" s="150">
        <f aca="true" t="shared" si="0" ref="J28:J33">E28-G28</f>
        <v>125061.30000000005</v>
      </c>
      <c r="K28" s="24"/>
      <c r="M28" s="145"/>
    </row>
    <row r="29" spans="1:13" ht="21" customHeight="1">
      <c r="A29" s="7"/>
      <c r="B29" s="7" t="s">
        <v>18</v>
      </c>
      <c r="C29" s="7"/>
      <c r="D29" s="6"/>
      <c r="E29" s="96">
        <v>2046212</v>
      </c>
      <c r="F29" s="24"/>
      <c r="G29" s="150">
        <v>1850189.5</v>
      </c>
      <c r="H29" s="24"/>
      <c r="I29" s="24" t="s">
        <v>117</v>
      </c>
      <c r="J29" s="150">
        <f t="shared" si="0"/>
        <v>196022.5</v>
      </c>
      <c r="K29" s="24"/>
      <c r="M29" s="145"/>
    </row>
    <row r="30" spans="1:13" ht="21.75">
      <c r="A30" s="7"/>
      <c r="B30" s="7" t="s">
        <v>19</v>
      </c>
      <c r="C30" s="7"/>
      <c r="D30" s="6"/>
      <c r="E30" s="96">
        <v>2410960</v>
      </c>
      <c r="F30" s="24"/>
      <c r="G30" s="150">
        <v>2044165.16</v>
      </c>
      <c r="H30" s="24"/>
      <c r="I30" s="24" t="s">
        <v>117</v>
      </c>
      <c r="J30" s="150">
        <f t="shared" si="0"/>
        <v>366794.8400000001</v>
      </c>
      <c r="K30" s="24"/>
      <c r="M30" s="145"/>
    </row>
    <row r="31" spans="1:13" ht="21.75">
      <c r="A31" s="7"/>
      <c r="B31" s="7" t="s">
        <v>20</v>
      </c>
      <c r="C31" s="7"/>
      <c r="D31" s="6"/>
      <c r="E31" s="96">
        <v>1626704</v>
      </c>
      <c r="F31" s="24"/>
      <c r="G31" s="150">
        <v>1518060.01</v>
      </c>
      <c r="H31" s="24"/>
      <c r="I31" s="24" t="s">
        <v>117</v>
      </c>
      <c r="J31" s="150">
        <f t="shared" si="0"/>
        <v>108643.98999999999</v>
      </c>
      <c r="K31" s="24"/>
      <c r="M31" s="145"/>
    </row>
    <row r="32" spans="1:13" ht="21.75">
      <c r="A32" s="7"/>
      <c r="B32" s="7" t="s">
        <v>21</v>
      </c>
      <c r="C32" s="7"/>
      <c r="D32" s="6"/>
      <c r="E32" s="96">
        <v>319800</v>
      </c>
      <c r="F32" s="24"/>
      <c r="G32" s="150">
        <v>255525.29</v>
      </c>
      <c r="H32" s="24"/>
      <c r="I32" s="24" t="s">
        <v>117</v>
      </c>
      <c r="J32" s="150">
        <f t="shared" si="0"/>
        <v>64274.70999999999</v>
      </c>
      <c r="K32" s="24"/>
      <c r="M32" s="145"/>
    </row>
    <row r="33" spans="1:13" ht="21.75">
      <c r="A33" s="89"/>
      <c r="B33" s="7" t="s">
        <v>12</v>
      </c>
      <c r="C33" s="7"/>
      <c r="D33" s="6"/>
      <c r="E33" s="96">
        <v>1418200</v>
      </c>
      <c r="F33" s="24"/>
      <c r="G33" s="150">
        <v>1287692.2</v>
      </c>
      <c r="H33" s="24"/>
      <c r="I33" s="24" t="s">
        <v>117</v>
      </c>
      <c r="J33" s="151">
        <f t="shared" si="0"/>
        <v>130507.80000000005</v>
      </c>
      <c r="K33" s="24"/>
      <c r="M33" s="145"/>
    </row>
    <row r="34" spans="1:13" ht="21.75">
      <c r="A34" s="89"/>
      <c r="B34" s="7" t="s">
        <v>22</v>
      </c>
      <c r="C34" s="90"/>
      <c r="D34" s="6"/>
      <c r="E34" s="96">
        <v>115100</v>
      </c>
      <c r="F34" s="24"/>
      <c r="G34" s="150">
        <v>100050</v>
      </c>
      <c r="H34" s="24"/>
      <c r="I34" s="24" t="s">
        <v>117</v>
      </c>
      <c r="J34" s="150">
        <f>G34</f>
        <v>100050</v>
      </c>
      <c r="K34" s="24"/>
      <c r="M34" s="145"/>
    </row>
    <row r="35" spans="1:13" ht="21.75">
      <c r="A35" s="7"/>
      <c r="B35" s="7" t="s">
        <v>23</v>
      </c>
      <c r="C35" s="7"/>
      <c r="D35" s="6"/>
      <c r="E35" s="96">
        <v>3580000</v>
      </c>
      <c r="F35" s="24"/>
      <c r="G35" s="150">
        <v>2021620</v>
      </c>
      <c r="H35" s="24"/>
      <c r="I35" s="24" t="s">
        <v>117</v>
      </c>
      <c r="J35" s="150">
        <f>E35-G35</f>
        <v>1558380</v>
      </c>
      <c r="K35" s="24"/>
      <c r="M35" s="145"/>
    </row>
    <row r="36" spans="1:11" ht="18.75" customHeight="1">
      <c r="A36" s="7"/>
      <c r="B36" s="7" t="s">
        <v>146</v>
      </c>
      <c r="C36" s="7"/>
      <c r="D36" s="6"/>
      <c r="E36" s="98">
        <v>2655000</v>
      </c>
      <c r="F36" s="24"/>
      <c r="G36" s="151">
        <v>2208500</v>
      </c>
      <c r="H36" s="24"/>
      <c r="I36" s="24" t="s">
        <v>117</v>
      </c>
      <c r="J36" s="151">
        <f>E36-G36</f>
        <v>446500</v>
      </c>
      <c r="K36" s="24"/>
    </row>
    <row r="37" spans="1:13" s="112" customFormat="1" ht="19.5" customHeight="1" thickBot="1">
      <c r="A37" s="107"/>
      <c r="B37" s="106" t="s">
        <v>147</v>
      </c>
      <c r="C37" s="106"/>
      <c r="D37" s="122"/>
      <c r="E37" s="123">
        <f>SUM(E25:E36)</f>
        <v>18000000</v>
      </c>
      <c r="F37" s="124"/>
      <c r="G37" s="152">
        <f>SUM(G25:G36)</f>
        <v>14301121.389999999</v>
      </c>
      <c r="H37" s="125"/>
      <c r="I37" s="124" t="s">
        <v>117</v>
      </c>
      <c r="J37" s="152">
        <f>E37-G37</f>
        <v>3698878.6100000013</v>
      </c>
      <c r="K37" s="124"/>
      <c r="L37" s="126"/>
      <c r="M37" s="155">
        <f>J37-J17</f>
        <v>1608899.6800000016</v>
      </c>
    </row>
    <row r="38" spans="1:11" s="112" customFormat="1" ht="19.5" customHeight="1" thickTop="1">
      <c r="A38" s="106" t="s">
        <v>148</v>
      </c>
      <c r="B38" s="107"/>
      <c r="C38" s="107"/>
      <c r="D38" s="117"/>
      <c r="E38" s="118"/>
      <c r="F38" s="119"/>
      <c r="G38" s="127"/>
      <c r="H38" s="128"/>
      <c r="I38" s="121"/>
      <c r="J38" s="118"/>
      <c r="K38" s="119"/>
    </row>
    <row r="39" spans="1:11" s="112" customFormat="1" ht="19.5" customHeight="1" thickBot="1">
      <c r="A39" s="107"/>
      <c r="B39" s="107" t="s">
        <v>149</v>
      </c>
      <c r="C39" s="107"/>
      <c r="D39" s="117"/>
      <c r="E39" s="118"/>
      <c r="F39" s="119"/>
      <c r="G39" s="153">
        <f>G37</f>
        <v>14301121.389999999</v>
      </c>
      <c r="H39" s="120"/>
      <c r="I39" s="121"/>
      <c r="J39" s="118"/>
      <c r="K39" s="119"/>
    </row>
    <row r="40" spans="1:13" s="112" customFormat="1" ht="17.25" customHeight="1" thickTop="1">
      <c r="A40" s="106"/>
      <c r="B40" s="107"/>
      <c r="C40" s="107"/>
      <c r="D40" s="108" t="s">
        <v>24</v>
      </c>
      <c r="E40" s="109"/>
      <c r="F40" s="110"/>
      <c r="G40" s="156">
        <f>G41-G39</f>
        <v>1608899.6800000016</v>
      </c>
      <c r="H40" s="111"/>
      <c r="I40" s="111"/>
      <c r="J40" s="109"/>
      <c r="K40" s="110"/>
      <c r="M40" s="155"/>
    </row>
    <row r="41" spans="1:13" s="112" customFormat="1" ht="18.75" customHeight="1" thickBot="1">
      <c r="A41" s="113"/>
      <c r="B41" s="116" t="s">
        <v>6</v>
      </c>
      <c r="C41" s="113"/>
      <c r="D41" s="113"/>
      <c r="E41" s="114"/>
      <c r="F41" s="114"/>
      <c r="G41" s="149">
        <f>G17</f>
        <v>15910021.07</v>
      </c>
      <c r="H41" s="111"/>
      <c r="I41" s="111"/>
      <c r="J41" s="114"/>
      <c r="K41" s="114"/>
      <c r="M41" s="155">
        <f>G17-G37</f>
        <v>1608899.6800000016</v>
      </c>
    </row>
    <row r="42" spans="1:10" s="114" customFormat="1" ht="16.5" customHeight="1" thickBot="1" thickTop="1">
      <c r="A42" s="113"/>
      <c r="B42" s="113"/>
      <c r="C42" s="113"/>
      <c r="D42" s="113" t="s">
        <v>26</v>
      </c>
      <c r="G42" s="154"/>
      <c r="H42" s="115"/>
      <c r="I42" s="111"/>
      <c r="J42" s="229"/>
    </row>
    <row r="43" spans="1:9" s="114" customFormat="1" ht="16.5" customHeight="1" thickTop="1">
      <c r="A43" s="113"/>
      <c r="B43" s="113"/>
      <c r="C43" s="113"/>
      <c r="D43" s="113"/>
      <c r="G43" s="130"/>
      <c r="H43" s="110"/>
      <c r="I43" s="110"/>
    </row>
    <row r="44" spans="7:9" s="1" customFormat="1" ht="16.5" customHeight="1">
      <c r="G44" s="32"/>
      <c r="H44" s="33"/>
      <c r="I44" s="33"/>
    </row>
    <row r="45" spans="1:12" s="1" customFormat="1" ht="21">
      <c r="A45" s="5"/>
      <c r="B45" s="5" t="s">
        <v>150</v>
      </c>
      <c r="C45" s="5"/>
      <c r="D45" s="5" t="s">
        <v>182</v>
      </c>
      <c r="E45" s="5"/>
      <c r="F45" s="5"/>
      <c r="G45" s="5"/>
      <c r="H45" s="5"/>
      <c r="I45" s="5"/>
      <c r="J45" s="5"/>
      <c r="K45" s="5"/>
      <c r="L45" s="5"/>
    </row>
    <row r="46" spans="1:12" s="1" customFormat="1" ht="21">
      <c r="A46" s="5"/>
      <c r="B46" s="5" t="s">
        <v>232</v>
      </c>
      <c r="C46" s="5"/>
      <c r="D46" s="5" t="s">
        <v>230</v>
      </c>
      <c r="E46" s="5"/>
      <c r="F46" s="5"/>
      <c r="G46" s="5"/>
      <c r="H46" s="5"/>
      <c r="I46" s="5"/>
      <c r="J46" s="5"/>
      <c r="K46" s="5"/>
      <c r="L46" s="5"/>
    </row>
    <row r="47" spans="1:12" ht="21.75">
      <c r="A47" s="246" t="s">
        <v>231</v>
      </c>
      <c r="B47" s="246"/>
      <c r="C47" s="5"/>
      <c r="D47" s="5" t="s">
        <v>181</v>
      </c>
      <c r="E47" s="5"/>
      <c r="F47" s="5"/>
      <c r="G47" s="5"/>
      <c r="H47" s="5"/>
      <c r="I47" s="5"/>
      <c r="J47" s="5"/>
      <c r="K47" s="5"/>
      <c r="L47" s="5"/>
    </row>
  </sheetData>
  <mergeCells count="14">
    <mergeCell ref="A22:C22"/>
    <mergeCell ref="E22:F22"/>
    <mergeCell ref="G22:H22"/>
    <mergeCell ref="J22:K22"/>
    <mergeCell ref="A47:B47"/>
    <mergeCell ref="A1:K1"/>
    <mergeCell ref="A2:K2"/>
    <mergeCell ref="A3:K3"/>
    <mergeCell ref="A5:C5"/>
    <mergeCell ref="E5:F5"/>
    <mergeCell ref="G5:H5"/>
    <mergeCell ref="J5:K5"/>
    <mergeCell ref="J23:K23"/>
    <mergeCell ref="J6:K6"/>
  </mergeCells>
  <printOptions/>
  <pageMargins left="0.9" right="0.12" top="0.27" bottom="0" header="0.5118110236220472" footer="0.1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for Home Used Only</cp:lastModifiedBy>
  <cp:lastPrinted>2010-01-12T02:26:17Z</cp:lastPrinted>
  <dcterms:created xsi:type="dcterms:W3CDTF">2004-11-03T23:50:57Z</dcterms:created>
  <dcterms:modified xsi:type="dcterms:W3CDTF">2010-01-12T08:08:10Z</dcterms:modified>
  <cp:category/>
  <cp:version/>
  <cp:contentType/>
  <cp:contentStatus/>
</cp:coreProperties>
</file>